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5-01 - Rekonstrukce el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'2025-01 - Rekonstrukce el...'!$C$86:$K$271</definedName>
    <definedName name="_xlnm.Print_Area" localSheetId="1">'2025-01 - Rekonstrukce el...'!$C$4:$J$37,'2025-01 - Rekonstrukce el...'!$C$43:$J$70,'2025-01 - Rekonstrukce el...'!$C$76:$K$271</definedName>
    <definedName name="_xlnm.Print_Titles" localSheetId="1">'2025-01 - Rekonstrukce el...'!$86:$86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70"/>
  <c r="BH270"/>
  <c r="BG270"/>
  <c r="BE270"/>
  <c r="T270"/>
  <c r="R270"/>
  <c r="P270"/>
  <c r="BI268"/>
  <c r="BH268"/>
  <c r="BG268"/>
  <c r="BE268"/>
  <c r="T268"/>
  <c r="R268"/>
  <c r="P268"/>
  <c r="BI262"/>
  <c r="BH262"/>
  <c r="BG262"/>
  <c r="BE262"/>
  <c r="T262"/>
  <c r="R262"/>
  <c r="P262"/>
  <c r="BI255"/>
  <c r="BH255"/>
  <c r="BG255"/>
  <c r="BE255"/>
  <c r="T255"/>
  <c r="R255"/>
  <c r="P255"/>
  <c r="BI250"/>
  <c r="BH250"/>
  <c r="BG250"/>
  <c r="BE250"/>
  <c r="T250"/>
  <c r="R250"/>
  <c r="P250"/>
  <c r="BI246"/>
  <c r="BH246"/>
  <c r="BG246"/>
  <c r="BE246"/>
  <c r="T246"/>
  <c r="R246"/>
  <c r="P246"/>
  <c r="BI243"/>
  <c r="BH243"/>
  <c r="BG243"/>
  <c r="BE243"/>
  <c r="T243"/>
  <c r="T242"/>
  <c r="R243"/>
  <c r="R242"/>
  <c r="P243"/>
  <c r="P242"/>
  <c r="BI240"/>
  <c r="BH240"/>
  <c r="BG240"/>
  <c r="BE240"/>
  <c r="T240"/>
  <c r="R240"/>
  <c r="P240"/>
  <c r="BI235"/>
  <c r="BH235"/>
  <c r="BG235"/>
  <c r="BE235"/>
  <c r="T235"/>
  <c r="R235"/>
  <c r="P235"/>
  <c r="BI231"/>
  <c r="BH231"/>
  <c r="BG231"/>
  <c r="BE231"/>
  <c r="T231"/>
  <c r="R231"/>
  <c r="P231"/>
  <c r="BI230"/>
  <c r="BH230"/>
  <c r="BG230"/>
  <c r="BE230"/>
  <c r="T230"/>
  <c r="R230"/>
  <c r="P230"/>
  <c r="BI226"/>
  <c r="BH226"/>
  <c r="BG226"/>
  <c r="BE226"/>
  <c r="T226"/>
  <c r="T225"/>
  <c r="R226"/>
  <c r="R225"/>
  <c r="P226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1"/>
  <c r="BH211"/>
  <c r="BG211"/>
  <c r="BE211"/>
  <c r="T211"/>
  <c r="R211"/>
  <c r="P211"/>
  <c r="BI207"/>
  <c r="BH207"/>
  <c r="BG207"/>
  <c r="BE207"/>
  <c r="T207"/>
  <c r="R207"/>
  <c r="P207"/>
  <c r="BI204"/>
  <c r="BH204"/>
  <c r="BG204"/>
  <c r="BE204"/>
  <c r="T204"/>
  <c r="R204"/>
  <c r="P204"/>
  <c r="BI200"/>
  <c r="BH200"/>
  <c r="BG200"/>
  <c r="BE200"/>
  <c r="T200"/>
  <c r="R200"/>
  <c r="P200"/>
  <c r="BI199"/>
  <c r="BH199"/>
  <c r="BG199"/>
  <c r="BE199"/>
  <c r="T199"/>
  <c r="R199"/>
  <c r="P199"/>
  <c r="BI195"/>
  <c r="BH195"/>
  <c r="BG195"/>
  <c r="BE195"/>
  <c r="T195"/>
  <c r="R195"/>
  <c r="P195"/>
  <c r="BI190"/>
  <c r="BH190"/>
  <c r="BG190"/>
  <c r="BE190"/>
  <c r="T190"/>
  <c r="R190"/>
  <c r="P190"/>
  <c r="BI185"/>
  <c r="BH185"/>
  <c r="BG185"/>
  <c r="BE185"/>
  <c r="T185"/>
  <c r="R185"/>
  <c r="P185"/>
  <c r="BI183"/>
  <c r="BH183"/>
  <c r="BG183"/>
  <c r="BE183"/>
  <c r="T183"/>
  <c r="R183"/>
  <c r="P183"/>
  <c r="BI176"/>
  <c r="BH176"/>
  <c r="BG176"/>
  <c r="BE176"/>
  <c r="T176"/>
  <c r="R176"/>
  <c r="P176"/>
  <c r="BI169"/>
  <c r="BH169"/>
  <c r="BG169"/>
  <c r="BE169"/>
  <c r="T169"/>
  <c r="R169"/>
  <c r="P169"/>
  <c r="BI166"/>
  <c r="BH166"/>
  <c r="BG166"/>
  <c r="BE166"/>
  <c r="T166"/>
  <c r="R166"/>
  <c r="P166"/>
  <c r="BI165"/>
  <c r="BH165"/>
  <c r="BG165"/>
  <c r="BE165"/>
  <c r="T165"/>
  <c r="R165"/>
  <c r="P165"/>
  <c r="BI161"/>
  <c r="BH161"/>
  <c r="BG161"/>
  <c r="BE161"/>
  <c r="T161"/>
  <c r="T160"/>
  <c r="R161"/>
  <c r="R160"/>
  <c r="P161"/>
  <c r="P160"/>
  <c r="BI158"/>
  <c r="BH158"/>
  <c r="BG158"/>
  <c r="BE158"/>
  <c r="T158"/>
  <c r="R158"/>
  <c r="P158"/>
  <c r="BI151"/>
  <c r="BH151"/>
  <c r="BG151"/>
  <c r="BE151"/>
  <c r="T151"/>
  <c r="R151"/>
  <c r="P151"/>
  <c r="BI143"/>
  <c r="BH143"/>
  <c r="BG143"/>
  <c r="BE143"/>
  <c r="T143"/>
  <c r="R143"/>
  <c r="P143"/>
  <c r="BI131"/>
  <c r="BH131"/>
  <c r="BG131"/>
  <c r="BE131"/>
  <c r="T131"/>
  <c r="R131"/>
  <c r="P131"/>
  <c r="BI125"/>
  <c r="BH125"/>
  <c r="BG125"/>
  <c r="BE125"/>
  <c r="T125"/>
  <c r="R125"/>
  <c r="P125"/>
  <c r="BI121"/>
  <c r="BH121"/>
  <c r="BG121"/>
  <c r="BE121"/>
  <c r="T121"/>
  <c r="R121"/>
  <c r="P121"/>
  <c r="BI118"/>
  <c r="BH118"/>
  <c r="BG118"/>
  <c r="BE118"/>
  <c r="T118"/>
  <c r="R118"/>
  <c r="P118"/>
  <c r="BI115"/>
  <c r="BH115"/>
  <c r="BG115"/>
  <c r="BE115"/>
  <c r="T115"/>
  <c r="R115"/>
  <c r="P115"/>
  <c r="BI112"/>
  <c r="BH112"/>
  <c r="BG112"/>
  <c r="BE112"/>
  <c r="T112"/>
  <c r="R112"/>
  <c r="P112"/>
  <c r="BI105"/>
  <c r="BH105"/>
  <c r="BG105"/>
  <c r="BE105"/>
  <c r="T105"/>
  <c r="R105"/>
  <c r="P105"/>
  <c r="BI97"/>
  <c r="BH97"/>
  <c r="BG97"/>
  <c r="BE97"/>
  <c r="T97"/>
  <c r="R97"/>
  <c r="P97"/>
  <c r="BI90"/>
  <c r="BH90"/>
  <c r="BG90"/>
  <c r="BE90"/>
  <c r="T90"/>
  <c r="R90"/>
  <c r="P90"/>
  <c r="J84"/>
  <c r="J83"/>
  <c r="F83"/>
  <c r="F81"/>
  <c r="E79"/>
  <c r="J51"/>
  <c r="J50"/>
  <c r="F50"/>
  <c r="F48"/>
  <c r="E46"/>
  <c r="J16"/>
  <c r="E16"/>
  <c r="F84"/>
  <c r="J15"/>
  <c r="J10"/>
  <c r="J81"/>
  <c i="1" r="L50"/>
  <c r="AM50"/>
  <c r="AM49"/>
  <c r="L49"/>
  <c r="AM47"/>
  <c r="L47"/>
  <c r="L45"/>
  <c r="L44"/>
  <c i="2" r="BK243"/>
  <c r="J161"/>
  <c r="BK222"/>
  <c r="BK200"/>
  <c r="J131"/>
  <c r="BK246"/>
  <c r="J176"/>
  <c r="J105"/>
  <c r="BK211"/>
  <c i="1" r="AS54"/>
  <c i="2" r="BK204"/>
  <c r="J90"/>
  <c r="J190"/>
  <c r="BK121"/>
  <c r="J216"/>
  <c r="J143"/>
  <c r="BK90"/>
  <c r="J222"/>
  <c r="J270"/>
  <c r="BK183"/>
  <c r="J97"/>
  <c r="J199"/>
  <c r="BK125"/>
  <c r="BK255"/>
  <c r="J183"/>
  <c r="J243"/>
  <c r="J262"/>
  <c r="J195"/>
  <c r="BK235"/>
  <c r="BK165"/>
  <c r="BK118"/>
  <c r="J211"/>
  <c r="J158"/>
  <c r="J250"/>
  <c r="BK195"/>
  <c r="BK268"/>
  <c r="BK112"/>
  <c r="J230"/>
  <c r="BK169"/>
  <c r="BK240"/>
  <c r="J185"/>
  <c r="J125"/>
  <c r="J246"/>
  <c r="J204"/>
  <c r="J115"/>
  <c r="BK199"/>
  <c r="BK226"/>
  <c r="BK176"/>
  <c r="J151"/>
  <c r="BK231"/>
  <c r="BK161"/>
  <c r="BK115"/>
  <c r="J219"/>
  <c r="BK97"/>
  <c r="J200"/>
  <c r="BK131"/>
  <c r="BK262"/>
  <c r="BK230"/>
  <c r="J169"/>
  <c r="BK270"/>
  <c r="BK216"/>
  <c r="BK105"/>
  <c r="BK185"/>
  <c r="J268"/>
  <c r="BK190"/>
  <c r="J118"/>
  <c r="J235"/>
  <c r="J226"/>
  <c r="J121"/>
  <c r="J255"/>
  <c r="J165"/>
  <c r="J207"/>
  <c r="BK143"/>
  <c r="BK250"/>
  <c r="BK207"/>
  <c r="J166"/>
  <c r="J112"/>
  <c r="J231"/>
  <c r="BK166"/>
  <c r="J240"/>
  <c r="BK151"/>
  <c r="BK219"/>
  <c r="BK158"/>
  <c l="1" r="R267"/>
  <c r="R254"/>
  <c r="P254"/>
  <c r="T254"/>
  <c r="R89"/>
  <c r="P150"/>
  <c r="T150"/>
  <c r="P164"/>
  <c r="BK210"/>
  <c r="J210"/>
  <c r="J61"/>
  <c r="R210"/>
  <c r="R229"/>
  <c r="R228"/>
  <c r="BK245"/>
  <c r="J245"/>
  <c r="J67"/>
  <c r="BK89"/>
  <c r="J89"/>
  <c r="J57"/>
  <c r="P89"/>
  <c r="BK150"/>
  <c r="J150"/>
  <c r="J58"/>
  <c r="BK164"/>
  <c r="J164"/>
  <c r="J60"/>
  <c r="R164"/>
  <c r="T210"/>
  <c r="P229"/>
  <c r="P228"/>
  <c r="P245"/>
  <c r="T89"/>
  <c r="R150"/>
  <c r="T164"/>
  <c r="P210"/>
  <c r="BK229"/>
  <c r="J229"/>
  <c r="J64"/>
  <c r="T229"/>
  <c r="T228"/>
  <c r="R245"/>
  <c r="T245"/>
  <c r="BK267"/>
  <c r="J267"/>
  <c r="J69"/>
  <c r="P267"/>
  <c r="T267"/>
  <c r="BK254"/>
  <c r="J254"/>
  <c r="J68"/>
  <c r="BK242"/>
  <c r="J242"/>
  <c r="J65"/>
  <c r="BK160"/>
  <c r="J160"/>
  <c r="J59"/>
  <c r="BK225"/>
  <c r="J225"/>
  <c r="J62"/>
  <c r="J48"/>
  <c r="BF121"/>
  <c r="BF125"/>
  <c r="BF169"/>
  <c r="BF185"/>
  <c r="BF190"/>
  <c r="BF90"/>
  <c r="BF118"/>
  <c r="BF131"/>
  <c r="BF151"/>
  <c r="BF158"/>
  <c r="BF165"/>
  <c r="BF166"/>
  <c r="BF216"/>
  <c r="BF235"/>
  <c r="BF240"/>
  <c r="BF262"/>
  <c r="BF268"/>
  <c r="BF270"/>
  <c r="F51"/>
  <c r="BF105"/>
  <c r="BF112"/>
  <c r="BF200"/>
  <c r="BF219"/>
  <c r="BF222"/>
  <c r="BF226"/>
  <c r="BF230"/>
  <c r="BF231"/>
  <c r="BF243"/>
  <c r="BF246"/>
  <c r="BF250"/>
  <c r="BF255"/>
  <c r="BF97"/>
  <c r="BF115"/>
  <c r="BF143"/>
  <c r="BF161"/>
  <c r="BF176"/>
  <c r="BF183"/>
  <c r="BF195"/>
  <c r="BF199"/>
  <c r="BF204"/>
  <c r="BF207"/>
  <c r="BF211"/>
  <c r="F33"/>
  <c i="1" r="BB55"/>
  <c r="BB54"/>
  <c r="W31"/>
  <c i="2" r="J31"/>
  <c i="1" r="AV55"/>
  <c i="2" r="F31"/>
  <c i="1" r="AZ55"/>
  <c r="AZ54"/>
  <c r="W29"/>
  <c i="2" r="F34"/>
  <c i="1" r="BC55"/>
  <c r="BC54"/>
  <c r="W32"/>
  <c i="2" r="F35"/>
  <c i="1" r="BD55"/>
  <c r="BD54"/>
  <c r="W33"/>
  <c i="2" l="1" r="R244"/>
  <c r="T88"/>
  <c r="P244"/>
  <c r="T244"/>
  <c r="P88"/>
  <c r="P87"/>
  <c i="1" r="AU55"/>
  <c i="2" r="R88"/>
  <c r="R87"/>
  <c r="BK228"/>
  <c r="J228"/>
  <c r="J63"/>
  <c r="BK88"/>
  <c r="BK244"/>
  <c r="J244"/>
  <c r="J66"/>
  <c r="F32"/>
  <c i="1" r="BA55"/>
  <c r="BA54"/>
  <c r="AW54"/>
  <c r="AK30"/>
  <c r="AX54"/>
  <c r="AU54"/>
  <c i="2" r="J32"/>
  <c i="1" r="AW55"/>
  <c r="AT55"/>
  <c r="AV54"/>
  <c r="AK29"/>
  <c r="AY54"/>
  <c i="2" l="1" r="BK87"/>
  <c r="J87"/>
  <c r="J55"/>
  <c r="T87"/>
  <c r="J88"/>
  <c r="J56"/>
  <c i="1" r="AT54"/>
  <c i="2" r="J28"/>
  <c i="1" r="AG55"/>
  <c r="AG54"/>
  <c r="AK26"/>
  <c r="AK35"/>
  <c r="W30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<sst xmlns="http://schemas.openxmlformats.org/spreadsheetml/2006/main">
  <si>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</si>
  <si>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</si>
  <si>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</si>
  <si>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</si>
  <si>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</si>
  <si>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{52392aa2-d223-4686-865b-dfd6ad70904f}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</si>
  <si>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</si>
  <si>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</si>
  <si>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</si>
  <si>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</si>
  <si>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</si>
  <si>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</si>
  <si>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</si>
  <si>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</si>
  <si>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</si>
  <si>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</si>
  <si>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</si>
  <si>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elektroinstalace č.p.490, Chrudim, hromosvodová soustava</t>
  </si>
  <si>
    <t>KSO:</t>
  </si>
  <si>
    <t/>
  </si>
  <si>
    <t>CC-CZ:</t>
  </si>
  <si>
    <t>Místo:</t>
  </si>
  <si>
    <t>Chrudim</t>
  </si>
  <si>
    <t>Datum:</t>
  </si>
  <si>
    <t>3. 4. 2025</t>
  </si>
  <si>
    <t>Zadavatel:</t>
  </si>
  <si>
    <t>IČ:</t>
  </si>
  <si>
    <t>002 70 211</t>
  </si>
  <si>
    <t>Město Chrudim, Resselovo náměstí 77, Chrudim</t>
  </si>
  <si>
    <t>DIČ:</t>
  </si>
  <si>
    <t>Účastník:</t>
  </si>
  <si>
    <t>Vyplň údaj</t>
  </si>
  <si>
    <t>Projektant:</t>
  </si>
  <si>
    <t>287 80 736</t>
  </si>
  <si>
    <t>Boguaj Stavební inženýrství,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</si>
  <si>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</si>
  <si>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</si>
  <si>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</si>
  <si>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</si>
  <si>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</si>
  <si>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</si>
  <si>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</si>
  <si>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</si>
  <si>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</si>
  <si>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</si>
  <si>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</si>
  <si>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</si>
  <si>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</si>
  <si>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</si>
  <si>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</si>
  <si>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</si>
  <si>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</si>
  <si>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</si>
  <si>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</si>
  <si>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</si>
  <si>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</si>
  <si>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</si>
  <si>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</si>
  <si>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</si>
  <si>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</si>
  <si>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</si>
  <si>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</si>
  <si>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</si>
  <si>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</si>
  <si>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</si>
  <si>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</si>
  <si>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</si>
  <si>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</si>
  <si>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</si>
  <si>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</si>
  <si>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</si>
  <si>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</si>
  <si>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</si>
  <si>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</si>
  <si>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</si>
  <si>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</si>
  <si>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</si>
  <si>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</si>
  <si>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</si>
  <si>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</si>
  <si>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</si>
  <si>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</si>
  <si>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</si>
  <si>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</si>
  <si>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</si>
  <si>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</si>
  <si>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</si>
  <si>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</si>
  <si>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</si>
  <si>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</si>
  <si>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</si>
  <si>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</si>
  <si>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</si>
  <si>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</si>
  <si>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</si>
  <si>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</si>
  <si>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</si>
  <si>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</si>
  <si>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</si>
  <si>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</si>
  <si>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</si>
  <si>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</si>
  <si>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</si>
  <si>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</si>
  <si>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</si>
  <si>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</si>
  <si>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</si>
  <si>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</si>
  <si>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</si>
  <si>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</si>
  <si>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</si>
  <si>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</si>
  <si>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</si>
  <si>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</si>
  <si>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</si>
  <si>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</si>
  <si>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</si>
  <si>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</si>
  <si>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</si>
  <si>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</si>
  <si>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2025 01</t>
  </si>
  <si>
    <t>4</t>
  </si>
  <si>
    <t>2</t>
  </si>
  <si>
    <t>647991245</t>
  </si>
  <si>
    <t>Online PSC</t>
  </si>
  <si>
    <t>https://podminky.urs.cz/item/CS_URS_2025_01/113106123</t>
  </si>
  <si>
    <t>VV</t>
  </si>
  <si>
    <t>rýha pro uložení zemnícího pásku-rozebrání dlažby</t>
  </si>
  <si>
    <t>"Z pohled"(18,01+1,5)*1,5</t>
  </si>
  <si>
    <t>"V pohled"(25,10+1,5)*1,5</t>
  </si>
  <si>
    <t>"J pohled"(4,13*1,45+10,05*1,0+14,02*1,45+10,09*1,0+14,09*1,45+10,05*1,0+4,11*1,45)</t>
  </si>
  <si>
    <t>Součet</t>
  </si>
  <si>
    <t>113107123</t>
  </si>
  <si>
    <t>Odstranění podkladů nebo krytů ručně s přemístěním hmot na skládku na vzdálenost do 3 m nebo s naložením na dopravní prostředek z kameniva hrubého drceného, o tl. vrstvy přes 200 do 300 mm</t>
  </si>
  <si>
    <t>657276351</t>
  </si>
  <si>
    <t>https://podminky.urs.cz/item/CS_URS_2025_01/113107123</t>
  </si>
  <si>
    <t>P</t>
  </si>
  <si>
    <t>Poznámka k položce:_x000d_
1/2 vytěženého kameniva bude vrácena zpátky tj. 20,9m3</t>
  </si>
  <si>
    <t>rýha pro uložení zemnícího pásku-odstranění podkladní štěrkové vrstvy tl.200mm</t>
  </si>
  <si>
    <t>"Z pohled"(18,01+0,7)*0,7</t>
  </si>
  <si>
    <t>"V pohled"(25,10+0,7)*0,7</t>
  </si>
  <si>
    <t>"J pohled"(4,13+10,05+14,02+10,09+14,09+10,05+4,11)*0,7</t>
  </si>
  <si>
    <t>3</t>
  </si>
  <si>
    <t>132212122</t>
  </si>
  <si>
    <t>Hloubení zapažených rýh šířky do 800 mm ručně s urovnáním dna do předepsaného profilu a spádu v hornině třídy těžitelnosti I skupiny 3 nesoudržných</t>
  </si>
  <si>
    <t>m3</t>
  </si>
  <si>
    <t>-1492605413</t>
  </si>
  <si>
    <t>https://podminky.urs.cz/item/CS_URS_2025_01/132212122</t>
  </si>
  <si>
    <t>rýha pro uložení zemnícího pásku</t>
  </si>
  <si>
    <t>"Z pohled"(18,01+0,4)*0,4*0,35</t>
  </si>
  <si>
    <t>"V pohled"(25,10+0,4)*0,4*0,35</t>
  </si>
  <si>
    <t>"J pohled"(4,13+10,05+14,02+10,09+14,09+10,05+4,11)*0,4*0,35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</si>
  <si>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</si>
  <si>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</si>
  <si>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-1163307483</t>
  </si>
  <si>
    <t>https://podminky.urs.cz/item/CS_URS_2025_01/162751137</t>
  </si>
  <si>
    <t>"přemístění zeminy"15,463</t>
  </si>
  <si>
    <t>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</si>
  <si>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</si>
  <si>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</si>
  <si>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1225639290</t>
  </si>
  <si>
    <t>https://podminky.urs.cz/item/CS_URS_2025_01/162751139</t>
  </si>
  <si>
    <t>15,463*5</t>
  </si>
  <si>
    <t>6</t>
  </si>
  <si>
    <t>167111102</t>
  </si>
  <si>
    <t>Nakládání, skládání a překládání neulehlého výkopku nebo sypaniny ručně nakládání, z hornin třídy těžitelnosti II, skupiny 4 a 5</t>
  </si>
  <si>
    <t>535436706</t>
  </si>
  <si>
    <t>https://podminky.urs.cz/item/CS_URS_2025_01/167111102</t>
  </si>
  <si>
    <t>"zemina"15,463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</si>
  <si>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</si>
  <si>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</si>
  <si>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</si>
  <si>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</si>
  <si>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1557061365</t>
  </si>
  <si>
    <t>https://podminky.urs.cz/item/CS_URS_2025_01/171201221</t>
  </si>
  <si>
    <t>15,463*1,7 'Přepočtené koeficientem množství</t>
  </si>
  <si>
    <t>8</t>
  </si>
  <si>
    <t>174211101</t>
  </si>
  <si>
    <t>Zásyp sypaninou z jakékoliv horniny ručně s uložením výkopku ve vrstvách bez zhutnění jam, šachet, rýh nebo kolem objektů v těchto vykopávkách</t>
  </si>
  <si>
    <t>-1708694885</t>
  </si>
  <si>
    <t>https://podminky.urs.cz/item/CS_URS_2025_01/174211101</t>
  </si>
  <si>
    <t>Poznámka k položce:_x000d_
stávající štěrk 26,1m3</t>
  </si>
  <si>
    <t xml:space="preserve">"kamenivo frakce  16/32" 32,895</t>
  </si>
  <si>
    <t>"kamenivo frakce 16/32"19,824</t>
  </si>
  <si>
    <t>9</t>
  </si>
  <si>
    <t>M</t>
  </si>
  <si>
    <t>58343930</t>
  </si>
  <si>
    <t>kamenivo drcené hrubé frakce 16/32</t>
  </si>
  <si>
    <t>1845343132</t>
  </si>
  <si>
    <t>rýha pro uložení zemnícího pásku-podkladní vrstva tl.400mm</t>
  </si>
  <si>
    <t>"Z pohled"(18,01+0,7)*0,7*0,05</t>
  </si>
  <si>
    <t>"V pohled"(25,10+0,7)*0,7*0,05</t>
  </si>
  <si>
    <t>"J pohled"(4,13+10,05+14,02+10,09+14,09+10,05+4,11)*0,7*0,05</t>
  </si>
  <si>
    <t>Mezisoučet</t>
  </si>
  <si>
    <t>19,35*1,7 'Přepočtené koeficientem množství</t>
  </si>
  <si>
    <t>10</t>
  </si>
  <si>
    <t>58343872</t>
  </si>
  <si>
    <t>kamenivo drcené hrubé frakce 8/16</t>
  </si>
  <si>
    <t>653460781</t>
  </si>
  <si>
    <t>rýha pro uložení zemnícího pásku-podkladní vrstva tl.150mm</t>
  </si>
  <si>
    <t>"Z pohled"(18,01+0,7)*0,7*0,15</t>
  </si>
  <si>
    <t>"V pohled"(25,10+0,7)*0,7*0,15</t>
  </si>
  <si>
    <t>"J pohled"(4,13+10,05+14,02+10,09+14,09+10,05+4,11)*0,7*0,15</t>
  </si>
  <si>
    <t>11,661*1,7 'Přepočtené koeficientem množství</t>
  </si>
  <si>
    <t>Komunikace pozemní</t>
  </si>
  <si>
    <t>11</t>
  </si>
  <si>
    <t>596211112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</si>
  <si>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</si>
  <si>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1019370138</t>
  </si>
  <si>
    <t>https://podminky.urs.cz/item/CS_URS_2025_01/596211112</t>
  </si>
  <si>
    <t>005-01</t>
  </si>
  <si>
    <t>D dlažba zámková betonová tl.60mm (viz.dlažba stávající)</t>
  </si>
  <si>
    <t>-276456084</t>
  </si>
  <si>
    <t>"10% na doplnění dlažby" 174,0*0,1</t>
  </si>
  <si>
    <t>Úpravy povrchů, podlahy a osazování výplní</t>
  </si>
  <si>
    <t>13</t>
  </si>
  <si>
    <t>631311113</t>
  </si>
  <si>
    <t>Mazanina z betonu prostého bez zvýšených nároků na prostředí tl. přes 50 do 80 mm tř. C 12/15</t>
  </si>
  <si>
    <t>714846365</t>
  </si>
  <si>
    <t>https://podminky.urs.cz/item/CS_URS_2025_01/631311113</t>
  </si>
  <si>
    <t>131*0,3*0,1</t>
  </si>
  <si>
    <t>Ostatní konstrukce a práce, bourání</t>
  </si>
  <si>
    <t>14</t>
  </si>
  <si>
    <t>009-01</t>
  </si>
  <si>
    <t>Nájem vysokozdvižné plošiny</t>
  </si>
  <si>
    <t>hod</t>
  </si>
  <si>
    <t>1424155169</t>
  </si>
  <si>
    <t>15</t>
  </si>
  <si>
    <t>009-02</t>
  </si>
  <si>
    <t>D + položení geotextílie</t>
  </si>
  <si>
    <t>-657932157</t>
  </si>
  <si>
    <t>"Překrytí podlážek geotextílií 300g/m2, zatížit proti úletu (např. dřevěnými hranoly)"131,0*3,0</t>
  </si>
  <si>
    <t>"geotextílie na ochranu chodníku š.1,0m"131*1,0</t>
  </si>
  <si>
    <t>16</t>
  </si>
  <si>
    <t>009-03</t>
  </si>
  <si>
    <t>Montáž + D ochranných stříšek ze systémového lešení</t>
  </si>
  <si>
    <t>soub</t>
  </si>
  <si>
    <t>1923235203</t>
  </si>
  <si>
    <t>cena je včetně nájemného na 21 dní</t>
  </si>
  <si>
    <t xml:space="preserve">bezpečnostní ochranné stříšky </t>
  </si>
  <si>
    <t>- 3 nad vchody do objektu z veřejné silnice</t>
  </si>
  <si>
    <t>- 1 nad vchodem do objektu ze dvora</t>
  </si>
  <si>
    <t>- zabezpečení 2 vstupů a výstupů z přechodů pro chodce</t>
  </si>
  <si>
    <t>17</t>
  </si>
  <si>
    <t>009-04</t>
  </si>
  <si>
    <t>Příplatek ochranných stříšek ze systémového lešení</t>
  </si>
  <si>
    <t>1112598648</t>
  </si>
  <si>
    <t>18</t>
  </si>
  <si>
    <t>009-05</t>
  </si>
  <si>
    <t>Demontáž ochranných stříšek ze systémového lešení</t>
  </si>
  <si>
    <t>-159695203</t>
  </si>
  <si>
    <t>19</t>
  </si>
  <si>
    <t>009-06</t>
  </si>
  <si>
    <t>Montáž + D ochranného podchozího lešení</t>
  </si>
  <si>
    <t>1952857872</t>
  </si>
  <si>
    <t>lešení je sestavené ze dvou podchozích rámů vedle sebe, průchod jedním rámem š. min.1,5m, světlá podchozí výška 2,2m</t>
  </si>
  <si>
    <t>vnější uliční strana lešení bude navýšena lešeňovým dílem o 1 podlaží (o výšku cca 2,0m)</t>
  </si>
  <si>
    <t>délka venkovní zdi objektu bude 131m</t>
  </si>
  <si>
    <t>20</t>
  </si>
  <si>
    <t>009-07</t>
  </si>
  <si>
    <t>Příplatek k ochrannému podchozímu lešení za každý den</t>
  </si>
  <si>
    <t>501204699</t>
  </si>
  <si>
    <t>nájem za lešení se předpokládá v délce trvání 21 dní</t>
  </si>
  <si>
    <t>009-08</t>
  </si>
  <si>
    <t>Demontáž ochranného podchozího lešení</t>
  </si>
  <si>
    <t>1869180383</t>
  </si>
  <si>
    <t>22</t>
  </si>
  <si>
    <t>009-09</t>
  </si>
  <si>
    <t>M+D přerchodových lávek pro bezpečný pohyb chodců, splňující bezbariérovost, šířka min.1,2mm</t>
  </si>
  <si>
    <t>ks</t>
  </si>
  <si>
    <t>-1610375233</t>
  </si>
  <si>
    <t>23</t>
  </si>
  <si>
    <t>944511111</t>
  </si>
  <si>
    <t>Síť ochranná zavěšená na konstrukci lešení z textilie z umělých vláken montáž</t>
  </si>
  <si>
    <t>-1185881020</t>
  </si>
  <si>
    <t>https://podminky.urs.cz/item/CS_URS_2025_01/944511111</t>
  </si>
  <si>
    <t>ochranná síť na boky podchozích rámů lešení</t>
  </si>
  <si>
    <t>131*(2,2*2+2,0)</t>
  </si>
  <si>
    <t>24</t>
  </si>
  <si>
    <t>944511211</t>
  </si>
  <si>
    <t>Síť ochranná zavěšená na konstrukci lešení z textilie z umělých vláken příplatek k ceně za každý den použití</t>
  </si>
  <si>
    <t>228320930</t>
  </si>
  <si>
    <t>https://podminky.urs.cz/item/CS_URS_2025_01/944511211</t>
  </si>
  <si>
    <t>131*(2,2*2+2,0)*21</t>
  </si>
  <si>
    <t>25</t>
  </si>
  <si>
    <t>944511811</t>
  </si>
  <si>
    <t>Síť ochranná zavěšená na konstrukci lešení z textilie z umělých vláken demontáž</t>
  </si>
  <si>
    <t>2137585719</t>
  </si>
  <si>
    <t>https://podminky.urs.cz/item/CS_URS_2025_01/944511811</t>
  </si>
  <si>
    <t>997</t>
  </si>
  <si>
    <t>Doprava suti a vybouraných hmot</t>
  </si>
  <si>
    <t>26</t>
  </si>
  <si>
    <t>997221111</t>
  </si>
  <si>
    <t>Vodorovná doprava suti nošením s naložením a se složením ze sypkých materiálů, na vzdálenost do 50 m</t>
  </si>
  <si>
    <t>-1175560115</t>
  </si>
  <si>
    <t>https://podminky.urs.cz/item/CS_URS_2025_01/997221111</t>
  </si>
  <si>
    <t>"rozebraná dlažba- meziskládka"39,536</t>
  </si>
  <si>
    <t>"odstraněný podklad tl.200mm, plocha 77,735m2= suti 34,20"34,20</t>
  </si>
  <si>
    <t>27</t>
  </si>
  <si>
    <t>997221551</t>
  </si>
  <si>
    <t>Vodorovná doprava suti bez naložení, ale se složením a s hrubým urovnáním ze sypkých materiálů, na vzdálenost do 1 km</t>
  </si>
  <si>
    <t>-1507529889</t>
  </si>
  <si>
    <t>https://podminky.urs.cz/item/CS_URS_2025_01/997221551</t>
  </si>
  <si>
    <t>28</t>
  </si>
  <si>
    <t>997221559</t>
  </si>
  <si>
    <t>Vodorovná doprava suti bez naložení, ale se složením a s hrubým urovnáním Příplatek k ceně za každý další započatý 1 km přes 1 km</t>
  </si>
  <si>
    <t>-374696683</t>
  </si>
  <si>
    <t>https://podminky.urs.cz/item/CS_URS_2025_01/997221559</t>
  </si>
  <si>
    <t>"odstraněný podklad tl.200mm, plocha 77,735m2= suti 34,20"34,20*14</t>
  </si>
  <si>
    <t>29</t>
  </si>
  <si>
    <t>997221655</t>
  </si>
  <si>
    <t>715962886</t>
  </si>
  <si>
    <t>https://podminky.urs.cz/item/CS_URS_2025_01/997221655</t>
  </si>
  <si>
    <t>998</t>
  </si>
  <si>
    <t>Přesun hmot</t>
  </si>
  <si>
    <t>30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</si>
  <si>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</si>
  <si>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</si>
  <si>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-71811117</t>
  </si>
  <si>
    <t>https://podminky.urs.cz/item/CS_URS_2025_01/998011002</t>
  </si>
  <si>
    <t>PSV</t>
  </si>
  <si>
    <t>Práce a dodávky PSV</t>
  </si>
  <si>
    <t>711</t>
  </si>
  <si>
    <t>Izolace proti vodě, vlhkosti a plynům</t>
  </si>
  <si>
    <t>31</t>
  </si>
  <si>
    <t>711-01</t>
  </si>
  <si>
    <t>Zatmelení detailu plechové ukončovací lišty a sokoĺového zdiva - PU tmel</t>
  </si>
  <si>
    <t>m</t>
  </si>
  <si>
    <t>670651230</t>
  </si>
  <si>
    <t>32</t>
  </si>
  <si>
    <t>711161215</t>
  </si>
  <si>
    <t>Izolace proti zemní vlhkosti a beztlakové vodě nopovými fóliemi na ploše svislé S vrstva ochranná, odvětrávací a drenážní výška nopu 20,0 mm, tl. fólie do 1,0 mm</t>
  </si>
  <si>
    <t>-1989959823</t>
  </si>
  <si>
    <t>https://podminky.urs.cz/item/CS_URS_2025_01/711161215</t>
  </si>
  <si>
    <t>"rýha pro uložení zemnícího pásku_ochrana budovy"1,5*(19,0+67,0+27,0)</t>
  </si>
  <si>
    <t>169,5*1,1 'Přepočtené koeficientem množství</t>
  </si>
  <si>
    <t>33</t>
  </si>
  <si>
    <t>711161383</t>
  </si>
  <si>
    <t>Izolace proti zemní vlhkosti a beztlakové vodě nopovými fóliemi ostatní ukončení izolace lištou</t>
  </si>
  <si>
    <t>1959953652</t>
  </si>
  <si>
    <t>https://podminky.urs.cz/item/CS_URS_2025_01/711161383</t>
  </si>
  <si>
    <t>lišta z plechu, legovaného hliníku</t>
  </si>
  <si>
    <t>"rýha pro uložení zemnícího pásku"(19,0+67,0+27,0+1,5*2)</t>
  </si>
  <si>
    <t>116*1,2 'Přepočtené koeficientem množství</t>
  </si>
  <si>
    <t>34</t>
  </si>
  <si>
    <t>998711202</t>
  </si>
  <si>
    <t>Přesun hmot pro izolace proti vodě, vlhkosti a plynům stanovený procentní sazbou (%) z ceny vodorovná dopravní vzdálenost do 50 m základní v objektech výšky přes 6 do 12 m</t>
  </si>
  <si>
    <t>%</t>
  </si>
  <si>
    <t>-1299778745</t>
  </si>
  <si>
    <t>https://podminky.urs.cz/item/CS_URS_2025_01/998711202</t>
  </si>
  <si>
    <t>741</t>
  </si>
  <si>
    <t>Elektroinstalace - silnoproud</t>
  </si>
  <si>
    <t>35</t>
  </si>
  <si>
    <t>741-01</t>
  </si>
  <si>
    <t>Hromosvodová a uzemňovací soustava (podrobná specifikace v samostatné příloze)</t>
  </si>
  <si>
    <t>-1315164889</t>
  </si>
  <si>
    <t>VRN</t>
  </si>
  <si>
    <t>Vedlejší rozpočtové náklady</t>
  </si>
  <si>
    <t>VRN1</t>
  </si>
  <si>
    <t>Průzkumné, zeměměřičské a projektové práce</t>
  </si>
  <si>
    <t>36</t>
  </si>
  <si>
    <t>010001000</t>
  </si>
  <si>
    <t>…</t>
  </si>
  <si>
    <t>1024</t>
  </si>
  <si>
    <t>1738240007</t>
  </si>
  <si>
    <t>https://podminky.urs.cz/item/CS_URS_2025_01/010001000</t>
  </si>
  <si>
    <t>Dokumentace skutečného provedení</t>
  </si>
  <si>
    <t>37</t>
  </si>
  <si>
    <t>012164000</t>
  </si>
  <si>
    <t>Vytyčení a zaměření inženýrských sítí</t>
  </si>
  <si>
    <t>-316092817</t>
  </si>
  <si>
    <t>https://podminky.urs.cz/item/CS_URS_2025_01/012164000</t>
  </si>
  <si>
    <t>vytyčení stávajících podzemních sítí v zájmovém prostoru</t>
  </si>
  <si>
    <t>VRN3</t>
  </si>
  <si>
    <t>Zařízení staveniště</t>
  </si>
  <si>
    <t>38</t>
  </si>
  <si>
    <t>030001000</t>
  </si>
  <si>
    <t>-114835753</t>
  </si>
  <si>
    <t>https://podminky.urs.cz/item/CS_URS_2025_01/030001000</t>
  </si>
  <si>
    <t>Buňka WC</t>
  </si>
  <si>
    <t>Označení staveniště</t>
  </si>
  <si>
    <t>Výstražné staveništní cedulky</t>
  </si>
  <si>
    <t xml:space="preserve">Noční bezpečnostní osvětlení  vstupů do ochranného podchozího lešení</t>
  </si>
  <si>
    <t>39</t>
  </si>
  <si>
    <t>034103000</t>
  </si>
  <si>
    <t>Oplocení staveniště</t>
  </si>
  <si>
    <t>898000502</t>
  </si>
  <si>
    <t>https://podminky.urs.cz/item/CS_URS_2025_01/034103000</t>
  </si>
  <si>
    <t>systémové průhledné stavební oplocení výšky 2,0m, délka 140m, v uliční části</t>
  </si>
  <si>
    <t>systémové průhledné stavební oplocení výšky 2,0m oplocení dvorní části 75m, ve dvorní části</t>
  </si>
  <si>
    <t>VRN7</t>
  </si>
  <si>
    <t>Provozní vlivy</t>
  </si>
  <si>
    <t>40</t>
  </si>
  <si>
    <t>072103000</t>
  </si>
  <si>
    <t>Silniční provoz - projednání DIO a zajištění DIR</t>
  </si>
  <si>
    <t>-714866591</t>
  </si>
  <si>
    <t>https://podminky.urs.cz/item/CS_URS_2025_01/072103000</t>
  </si>
  <si>
    <t>41</t>
  </si>
  <si>
    <t>072203000</t>
  </si>
  <si>
    <t>Silniční provoz - zajištění DIO (dopravní značení)</t>
  </si>
  <si>
    <t>1888128287</t>
  </si>
  <si>
    <t>https://podminky.urs.cz/item/CS_URS_2025_01/072203000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</si>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</sst>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23" TargetMode="External" /><Relationship Id="rId2" Type="http://schemas.openxmlformats.org/officeDocument/2006/relationships/hyperlink" Target="https://podminky.urs.cz/item/CS_URS_2025_01/113107123" TargetMode="External" /><Relationship Id="rId3" Type="http://schemas.openxmlformats.org/officeDocument/2006/relationships/hyperlink" Target="https://podminky.urs.cz/item/CS_URS_2025_01/132212122" TargetMode="External" /><Relationship Id="rId4" Type="http://schemas.openxmlformats.org/officeDocument/2006/relationships/hyperlink" Target="https://podminky.urs.cz/item/CS_URS_2025_01/162751137" TargetMode="External" /><Relationship Id="rId5" Type="http://schemas.openxmlformats.org/officeDocument/2006/relationships/hyperlink" Target="https://podminky.urs.cz/item/CS_URS_2025_01/162751139" TargetMode="External" /><Relationship Id="rId6" Type="http://schemas.openxmlformats.org/officeDocument/2006/relationships/hyperlink" Target="https://podminky.urs.cz/item/CS_URS_2025_01/167111102" TargetMode="External" /><Relationship Id="rId7" Type="http://schemas.openxmlformats.org/officeDocument/2006/relationships/hyperlink" Target="https://podminky.urs.cz/item/CS_URS_2025_01/171201221" TargetMode="External" /><Relationship Id="rId8" Type="http://schemas.openxmlformats.org/officeDocument/2006/relationships/hyperlink" Target="https://podminky.urs.cz/item/CS_URS_2025_01/174211101" TargetMode="External" /><Relationship Id="rId9" Type="http://schemas.openxmlformats.org/officeDocument/2006/relationships/hyperlink" Target="https://podminky.urs.cz/item/CS_URS_2025_01/596211112" TargetMode="External" /><Relationship Id="rId10" Type="http://schemas.openxmlformats.org/officeDocument/2006/relationships/hyperlink" Target="https://podminky.urs.cz/item/CS_URS_2025_01/631311113" TargetMode="External" /><Relationship Id="rId11" Type="http://schemas.openxmlformats.org/officeDocument/2006/relationships/hyperlink" Target="https://podminky.urs.cz/item/CS_URS_2025_01/944511111" TargetMode="External" /><Relationship Id="rId12" Type="http://schemas.openxmlformats.org/officeDocument/2006/relationships/hyperlink" Target="https://podminky.urs.cz/item/CS_URS_2025_01/944511211" TargetMode="External" /><Relationship Id="rId13" Type="http://schemas.openxmlformats.org/officeDocument/2006/relationships/hyperlink" Target="https://podminky.urs.cz/item/CS_URS_2025_01/944511811" TargetMode="External" /><Relationship Id="rId14" Type="http://schemas.openxmlformats.org/officeDocument/2006/relationships/hyperlink" Target="https://podminky.urs.cz/item/CS_URS_2025_01/997221111" TargetMode="External" /><Relationship Id="rId15" Type="http://schemas.openxmlformats.org/officeDocument/2006/relationships/hyperlink" Target="https://podminky.urs.cz/item/CS_URS_2025_01/997221551" TargetMode="External" /><Relationship Id="rId16" Type="http://schemas.openxmlformats.org/officeDocument/2006/relationships/hyperlink" Target="https://podminky.urs.cz/item/CS_URS_2025_01/997221559" TargetMode="External" /><Relationship Id="rId17" Type="http://schemas.openxmlformats.org/officeDocument/2006/relationships/hyperlink" Target="https://podminky.urs.cz/item/CS_URS_2025_01/997221655" TargetMode="External" /><Relationship Id="rId18" Type="http://schemas.openxmlformats.org/officeDocument/2006/relationships/hyperlink" Target="https://podminky.urs.cz/item/CS_URS_2025_01/998011002" TargetMode="External" /><Relationship Id="rId19" Type="http://schemas.openxmlformats.org/officeDocument/2006/relationships/hyperlink" Target="https://podminky.urs.cz/item/CS_URS_2025_01/711161215" TargetMode="External" /><Relationship Id="rId20" Type="http://schemas.openxmlformats.org/officeDocument/2006/relationships/hyperlink" Target="https://podminky.urs.cz/item/CS_URS_2025_01/711161383" TargetMode="External" /><Relationship Id="rId21" Type="http://schemas.openxmlformats.org/officeDocument/2006/relationships/hyperlink" Target="https://podminky.urs.cz/item/CS_URS_2025_01/998711202" TargetMode="External" /><Relationship Id="rId22" Type="http://schemas.openxmlformats.org/officeDocument/2006/relationships/hyperlink" Target="https://podminky.urs.cz/item/CS_URS_2025_01/010001000" TargetMode="External" /><Relationship Id="rId23" Type="http://schemas.openxmlformats.org/officeDocument/2006/relationships/hyperlink" Target="https://podminky.urs.cz/item/CS_URS_2025_01/012164000" TargetMode="External" /><Relationship Id="rId24" Type="http://schemas.openxmlformats.org/officeDocument/2006/relationships/hyperlink" Target="https://podminky.urs.cz/item/CS_URS_2025_01/030001000" TargetMode="External" /><Relationship Id="rId25" Type="http://schemas.openxmlformats.org/officeDocument/2006/relationships/hyperlink" Target="https://podminky.urs.cz/item/CS_URS_2025_01/034103000" TargetMode="External" /><Relationship Id="rId26" Type="http://schemas.openxmlformats.org/officeDocument/2006/relationships/hyperlink" Target="https://podminky.urs.cz/item/CS_URS_2025_01/072103000" TargetMode="External" /><Relationship Id="rId27" Type="http://schemas.openxmlformats.org/officeDocument/2006/relationships/hyperlink" Target="https://podminky.urs.cz/item/CS_URS_2025_01/072203000" TargetMode="External" /><Relationship Id="rId2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31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31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33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33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2025-01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elektroinstalace č.p.490, Chrudim, hromosvodová soustava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Chrudim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3. 4. 2025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Chrudim, Resselovo náměstí 77, Chrudim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32</v>
      </c>
      <c r="AJ49" s="43"/>
      <c r="AK49" s="43"/>
      <c r="AL49" s="43"/>
      <c r="AM49" s="76" t="str">
        <f>IF(E17="","",E17)</f>
        <v>Boguaj Stavební inženýrství, s.r.o.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25.65" customHeight="1">
      <c r="A50" s="41"/>
      <c r="B50" s="42"/>
      <c r="C50" s="35" t="s">
        <v>30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Boguaj Stavební inženýrství,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72</v>
      </c>
      <c r="BT54" s="112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3" t="s">
        <v>76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'2025-01 - Rekonstrukce el...'!J28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'2025-01 - Rekonstrukce el...'!P87</f>
        <v>0</v>
      </c>
      <c r="AV55" s="122">
        <f>'2025-01 - Rekonstrukce el...'!J31</f>
        <v>0</v>
      </c>
      <c r="AW55" s="122">
        <f>'2025-01 - Rekonstrukce el...'!J32</f>
        <v>0</v>
      </c>
      <c r="AX55" s="122">
        <f>'2025-01 - Rekonstrukce el...'!J33</f>
        <v>0</v>
      </c>
      <c r="AY55" s="122">
        <f>'2025-01 - Rekonstrukce el...'!J34</f>
        <v>0</v>
      </c>
      <c r="AZ55" s="122">
        <f>'2025-01 - Rekonstrukce el...'!F31</f>
        <v>0</v>
      </c>
      <c r="BA55" s="122">
        <f>'2025-01 - Rekonstrukce el...'!F32</f>
        <v>0</v>
      </c>
      <c r="BB55" s="122">
        <f>'2025-01 - Rekonstrukce el...'!F33</f>
        <v>0</v>
      </c>
      <c r="BC55" s="122">
        <f>'2025-01 - Rekonstrukce el...'!F34</f>
        <v>0</v>
      </c>
      <c r="BD55" s="124">
        <f>'2025-01 - Rekonstrukce el...'!F35</f>
        <v>0</v>
      </c>
      <c r="BE55" s="7"/>
      <c r="BT55" s="125" t="s">
        <v>78</v>
      </c>
      <c r="BU55" s="125" t="s">
        <v>79</v>
      </c>
      <c r="BV55" s="125" t="s">
        <v>74</v>
      </c>
      <c r="BW55" s="125" t="s">
        <v>5</v>
      </c>
      <c r="BX55" s="125" t="s">
        <v>75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2Ak/BoeEUVzbvf7CydJZ4zAS0LvV/k20XZbcOQ3p4mK94w7s+cyhj2SFZ61luVXMULqgfhDQiJQ9RSkS4N91WA==" hashValue="crThOY0o4hYKPFyOkqMa+z/9QumuuJACQRyECHJEWpv+HIjbPCBy3HO1SUzh4+o7xVHF/LL2izpG/2+be0r2B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5-01 - Rekonstrukce e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3"/>
      <c r="AT3" s="20" t="s">
        <v>78</v>
      </c>
    </row>
    <row r="4" s="1" customFormat="1" ht="24.96" customHeight="1">
      <c r="B4" s="23"/>
      <c r="D4" s="128" t="s">
        <v>80</v>
      </c>
      <c r="L4" s="23"/>
      <c r="M4" s="129" t="s">
        <v>10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30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19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21</v>
      </c>
      <c r="E10" s="41"/>
      <c r="F10" s="133" t="s">
        <v>22</v>
      </c>
      <c r="G10" s="41"/>
      <c r="H10" s="41"/>
      <c r="I10" s="130" t="s">
        <v>23</v>
      </c>
      <c r="J10" s="134" t="str">
        <f>'Rekapitulace stavby'!AN8</f>
        <v>3. 4. 2025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25</v>
      </c>
      <c r="E12" s="41"/>
      <c r="F12" s="41"/>
      <c r="G12" s="41"/>
      <c r="H12" s="41"/>
      <c r="I12" s="130" t="s">
        <v>26</v>
      </c>
      <c r="J12" s="133" t="s">
        <v>27</v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">
        <v>28</v>
      </c>
      <c r="F13" s="41"/>
      <c r="G13" s="41"/>
      <c r="H13" s="41"/>
      <c r="I13" s="130" t="s">
        <v>29</v>
      </c>
      <c r="J13" s="133" t="s">
        <v>19</v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30</v>
      </c>
      <c r="E15" s="41"/>
      <c r="F15" s="41"/>
      <c r="G15" s="41"/>
      <c r="H15" s="41"/>
      <c r="I15" s="130" t="s">
        <v>26</v>
      </c>
      <c r="J15" s="36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3"/>
      <c r="G16" s="133"/>
      <c r="H16" s="133"/>
      <c r="I16" s="130" t="s">
        <v>29</v>
      </c>
      <c r="J16" s="36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32</v>
      </c>
      <c r="E18" s="41"/>
      <c r="F18" s="41"/>
      <c r="G18" s="41"/>
      <c r="H18" s="41"/>
      <c r="I18" s="130" t="s">
        <v>26</v>
      </c>
      <c r="J18" s="133" t="s">
        <v>33</v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">
        <v>34</v>
      </c>
      <c r="F19" s="41"/>
      <c r="G19" s="41"/>
      <c r="H19" s="41"/>
      <c r="I19" s="130" t="s">
        <v>29</v>
      </c>
      <c r="J19" s="133" t="s">
        <v>19</v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36</v>
      </c>
      <c r="E21" s="41"/>
      <c r="F21" s="41"/>
      <c r="G21" s="41"/>
      <c r="H21" s="41"/>
      <c r="I21" s="130" t="s">
        <v>26</v>
      </c>
      <c r="J21" s="133" t="s">
        <v>33</v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">
        <v>34</v>
      </c>
      <c r="F22" s="41"/>
      <c r="G22" s="41"/>
      <c r="H22" s="41"/>
      <c r="I22" s="130" t="s">
        <v>29</v>
      </c>
      <c r="J22" s="133" t="s">
        <v>19</v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37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71.25" customHeight="1">
      <c r="A25" s="135"/>
      <c r="B25" s="136"/>
      <c r="C25" s="135"/>
      <c r="D25" s="135"/>
      <c r="E25" s="137" t="s">
        <v>38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39"/>
      <c r="E27" s="139"/>
      <c r="F27" s="139"/>
      <c r="G27" s="139"/>
      <c r="H27" s="139"/>
      <c r="I27" s="139"/>
      <c r="J27" s="139"/>
      <c r="K27" s="139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0" t="s">
        <v>39</v>
      </c>
      <c r="E28" s="41"/>
      <c r="F28" s="41"/>
      <c r="G28" s="41"/>
      <c r="H28" s="41"/>
      <c r="I28" s="41"/>
      <c r="J28" s="141">
        <f>ROUND(J87,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39"/>
      <c r="E29" s="139"/>
      <c r="F29" s="139"/>
      <c r="G29" s="139"/>
      <c r="H29" s="139"/>
      <c r="I29" s="139"/>
      <c r="J29" s="139"/>
      <c r="K29" s="139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2" t="s">
        <v>41</v>
      </c>
      <c r="G30" s="41"/>
      <c r="H30" s="41"/>
      <c r="I30" s="142" t="s">
        <v>40</v>
      </c>
      <c r="J30" s="142" t="s">
        <v>42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3" t="s">
        <v>43</v>
      </c>
      <c r="E31" s="130" t="s">
        <v>44</v>
      </c>
      <c r="F31" s="144">
        <f>ROUND((SUM(BE87:BE271)),  2)</f>
        <v>0</v>
      </c>
      <c r="G31" s="41"/>
      <c r="H31" s="41"/>
      <c r="I31" s="145">
        <v>0.20999999999999999</v>
      </c>
      <c r="J31" s="144">
        <f>ROUND(((SUM(BE87:BE271))*I31),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45</v>
      </c>
      <c r="F32" s="144">
        <f>ROUND((SUM(BF87:BF271)),  2)</f>
        <v>0</v>
      </c>
      <c r="G32" s="41"/>
      <c r="H32" s="41"/>
      <c r="I32" s="145">
        <v>0.12</v>
      </c>
      <c r="J32" s="144">
        <f>ROUND(((SUM(BF87:BF271))*I32),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46</v>
      </c>
      <c r="F33" s="144">
        <f>ROUND((SUM(BG87:BG271)),  2)</f>
        <v>0</v>
      </c>
      <c r="G33" s="41"/>
      <c r="H33" s="41"/>
      <c r="I33" s="145">
        <v>0.20999999999999999</v>
      </c>
      <c r="J33" s="144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47</v>
      </c>
      <c r="F34" s="144">
        <f>ROUND((SUM(BH87:BH271)),  2)</f>
        <v>0</v>
      </c>
      <c r="G34" s="41"/>
      <c r="H34" s="41"/>
      <c r="I34" s="145">
        <v>0.12</v>
      </c>
      <c r="J34" s="144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48</v>
      </c>
      <c r="F35" s="144">
        <f>ROUND((SUM(BI87:BI271)),  2)</f>
        <v>0</v>
      </c>
      <c r="G35" s="41"/>
      <c r="H35" s="41"/>
      <c r="I35" s="145">
        <v>0</v>
      </c>
      <c r="J35" s="144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6"/>
      <c r="D37" s="147" t="s">
        <v>49</v>
      </c>
      <c r="E37" s="148"/>
      <c r="F37" s="148"/>
      <c r="G37" s="149" t="s">
        <v>50</v>
      </c>
      <c r="H37" s="150" t="s">
        <v>51</v>
      </c>
      <c r="I37" s="148"/>
      <c r="J37" s="151">
        <f>SUM(J28:J35)</f>
        <v>0</v>
      </c>
      <c r="K37" s="152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81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30" customHeight="1">
      <c r="A46" s="41"/>
      <c r="B46" s="42"/>
      <c r="C46" s="43"/>
      <c r="D46" s="43"/>
      <c r="E46" s="72" t="str">
        <f>E7</f>
        <v>Rekonstrukce elektroinstalace č.p.490, Chrudim, hromosvodová soustava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Chrudim</v>
      </c>
      <c r="G48" s="43"/>
      <c r="H48" s="43"/>
      <c r="I48" s="35" t="s">
        <v>23</v>
      </c>
      <c r="J48" s="75" t="str">
        <f>IF(J10="","",J10)</f>
        <v>3. 4. 2025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5.65" customHeight="1">
      <c r="A50" s="41"/>
      <c r="B50" s="42"/>
      <c r="C50" s="35" t="s">
        <v>25</v>
      </c>
      <c r="D50" s="43"/>
      <c r="E50" s="43"/>
      <c r="F50" s="30" t="str">
        <f>E13</f>
        <v>Město Chrudim, Resselovo náměstí 77, Chrudim</v>
      </c>
      <c r="G50" s="43"/>
      <c r="H50" s="43"/>
      <c r="I50" s="35" t="s">
        <v>32</v>
      </c>
      <c r="J50" s="39" t="str">
        <f>E19</f>
        <v>Boguaj Stavební inženýrství, s.r.o.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25.65" customHeight="1">
      <c r="A51" s="41"/>
      <c r="B51" s="42"/>
      <c r="C51" s="35" t="s">
        <v>30</v>
      </c>
      <c r="D51" s="43"/>
      <c r="E51" s="43"/>
      <c r="F51" s="30" t="str">
        <f>IF(E16="","",E16)</f>
        <v>Vyplň údaj</v>
      </c>
      <c r="G51" s="43"/>
      <c r="H51" s="43"/>
      <c r="I51" s="35" t="s">
        <v>36</v>
      </c>
      <c r="J51" s="39" t="str">
        <f>E22</f>
        <v>Boguaj Stavební inženýrství, s.r.o.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7" t="s">
        <v>82</v>
      </c>
      <c r="D53" s="158"/>
      <c r="E53" s="158"/>
      <c r="F53" s="158"/>
      <c r="G53" s="158"/>
      <c r="H53" s="158"/>
      <c r="I53" s="158"/>
      <c r="J53" s="159" t="s">
        <v>83</v>
      </c>
      <c r="K53" s="158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0" t="s">
        <v>71</v>
      </c>
      <c r="D55" s="43"/>
      <c r="E55" s="43"/>
      <c r="F55" s="43"/>
      <c r="G55" s="43"/>
      <c r="H55" s="43"/>
      <c r="I55" s="43"/>
      <c r="J55" s="105">
        <f>J87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84</v>
      </c>
    </row>
    <row r="56" s="9" customFormat="1" ht="24.96" customHeight="1">
      <c r="A56" s="9"/>
      <c r="B56" s="161"/>
      <c r="C56" s="162"/>
      <c r="D56" s="163" t="s">
        <v>85</v>
      </c>
      <c r="E56" s="164"/>
      <c r="F56" s="164"/>
      <c r="G56" s="164"/>
      <c r="H56" s="164"/>
      <c r="I56" s="164"/>
      <c r="J56" s="165">
        <f>J88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86</v>
      </c>
      <c r="E57" s="170"/>
      <c r="F57" s="170"/>
      <c r="G57" s="170"/>
      <c r="H57" s="170"/>
      <c r="I57" s="170"/>
      <c r="J57" s="171">
        <f>J89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7"/>
      <c r="C58" s="168"/>
      <c r="D58" s="169" t="s">
        <v>87</v>
      </c>
      <c r="E58" s="170"/>
      <c r="F58" s="170"/>
      <c r="G58" s="170"/>
      <c r="H58" s="170"/>
      <c r="I58" s="170"/>
      <c r="J58" s="171">
        <f>J150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7"/>
      <c r="C59" s="168"/>
      <c r="D59" s="169" t="s">
        <v>88</v>
      </c>
      <c r="E59" s="170"/>
      <c r="F59" s="170"/>
      <c r="G59" s="170"/>
      <c r="H59" s="170"/>
      <c r="I59" s="170"/>
      <c r="J59" s="171">
        <f>J160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7"/>
      <c r="C60" s="168"/>
      <c r="D60" s="169" t="s">
        <v>89</v>
      </c>
      <c r="E60" s="170"/>
      <c r="F60" s="170"/>
      <c r="G60" s="170"/>
      <c r="H60" s="170"/>
      <c r="I60" s="170"/>
      <c r="J60" s="171">
        <f>J164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7"/>
      <c r="C61" s="168"/>
      <c r="D61" s="169" t="s">
        <v>90</v>
      </c>
      <c r="E61" s="170"/>
      <c r="F61" s="170"/>
      <c r="G61" s="170"/>
      <c r="H61" s="170"/>
      <c r="I61" s="170"/>
      <c r="J61" s="171">
        <f>J210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91</v>
      </c>
      <c r="E62" s="170"/>
      <c r="F62" s="170"/>
      <c r="G62" s="170"/>
      <c r="H62" s="170"/>
      <c r="I62" s="170"/>
      <c r="J62" s="171">
        <f>J225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92</v>
      </c>
      <c r="E63" s="164"/>
      <c r="F63" s="164"/>
      <c r="G63" s="164"/>
      <c r="H63" s="164"/>
      <c r="I63" s="164"/>
      <c r="J63" s="165">
        <f>J228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93</v>
      </c>
      <c r="E64" s="170"/>
      <c r="F64" s="170"/>
      <c r="G64" s="170"/>
      <c r="H64" s="170"/>
      <c r="I64" s="170"/>
      <c r="J64" s="171">
        <f>J229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94</v>
      </c>
      <c r="E65" s="170"/>
      <c r="F65" s="170"/>
      <c r="G65" s="170"/>
      <c r="H65" s="170"/>
      <c r="I65" s="170"/>
      <c r="J65" s="171">
        <f>J242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1"/>
      <c r="C66" s="162"/>
      <c r="D66" s="163" t="s">
        <v>95</v>
      </c>
      <c r="E66" s="164"/>
      <c r="F66" s="164"/>
      <c r="G66" s="164"/>
      <c r="H66" s="164"/>
      <c r="I66" s="164"/>
      <c r="J66" s="165">
        <f>J244</f>
        <v>0</v>
      </c>
      <c r="K66" s="162"/>
      <c r="L66" s="16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7"/>
      <c r="C67" s="168"/>
      <c r="D67" s="169" t="s">
        <v>96</v>
      </c>
      <c r="E67" s="170"/>
      <c r="F67" s="170"/>
      <c r="G67" s="170"/>
      <c r="H67" s="170"/>
      <c r="I67" s="170"/>
      <c r="J67" s="171">
        <f>J245</f>
        <v>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97</v>
      </c>
      <c r="E68" s="170"/>
      <c r="F68" s="170"/>
      <c r="G68" s="170"/>
      <c r="H68" s="170"/>
      <c r="I68" s="170"/>
      <c r="J68" s="171">
        <f>J254</f>
        <v>0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98</v>
      </c>
      <c r="E69" s="170"/>
      <c r="F69" s="170"/>
      <c r="G69" s="170"/>
      <c r="H69" s="170"/>
      <c r="I69" s="170"/>
      <c r="J69" s="171">
        <f>J267</f>
        <v>0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99</v>
      </c>
      <c r="D76" s="43"/>
      <c r="E76" s="43"/>
      <c r="F76" s="43"/>
      <c r="G76" s="43"/>
      <c r="H76" s="43"/>
      <c r="I76" s="43"/>
      <c r="J76" s="43"/>
      <c r="K76" s="43"/>
      <c r="L76" s="13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30" customHeight="1">
      <c r="A79" s="41"/>
      <c r="B79" s="42"/>
      <c r="C79" s="43"/>
      <c r="D79" s="43"/>
      <c r="E79" s="72" t="str">
        <f>E7</f>
        <v>Rekonstrukce elektroinstalace č.p.490, Chrudim, hromosvodová soustava</v>
      </c>
      <c r="F79" s="43"/>
      <c r="G79" s="43"/>
      <c r="H79" s="43"/>
      <c r="I79" s="43"/>
      <c r="J79" s="43"/>
      <c r="K79" s="43"/>
      <c r="L79" s="13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F10</f>
        <v>Chrudim</v>
      </c>
      <c r="G81" s="43"/>
      <c r="H81" s="43"/>
      <c r="I81" s="35" t="s">
        <v>23</v>
      </c>
      <c r="J81" s="75" t="str">
        <f>IF(J10="","",J10)</f>
        <v>3. 4. 2025</v>
      </c>
      <c r="K81" s="43"/>
      <c r="L81" s="13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5.65" customHeight="1">
      <c r="A83" s="41"/>
      <c r="B83" s="42"/>
      <c r="C83" s="35" t="s">
        <v>25</v>
      </c>
      <c r="D83" s="43"/>
      <c r="E83" s="43"/>
      <c r="F83" s="30" t="str">
        <f>E13</f>
        <v>Město Chrudim, Resselovo náměstí 77, Chrudim</v>
      </c>
      <c r="G83" s="43"/>
      <c r="H83" s="43"/>
      <c r="I83" s="35" t="s">
        <v>32</v>
      </c>
      <c r="J83" s="39" t="str">
        <f>E19</f>
        <v>Boguaj Stavební inženýrství, s.r.o.</v>
      </c>
      <c r="K83" s="43"/>
      <c r="L83" s="13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25.65" customHeight="1">
      <c r="A84" s="41"/>
      <c r="B84" s="42"/>
      <c r="C84" s="35" t="s">
        <v>30</v>
      </c>
      <c r="D84" s="43"/>
      <c r="E84" s="43"/>
      <c r="F84" s="30" t="str">
        <f>IF(E16="","",E16)</f>
        <v>Vyplň údaj</v>
      </c>
      <c r="G84" s="43"/>
      <c r="H84" s="43"/>
      <c r="I84" s="35" t="s">
        <v>36</v>
      </c>
      <c r="J84" s="39" t="str">
        <f>E22</f>
        <v>Boguaj Stavební inženýrství, s.r.o.</v>
      </c>
      <c r="K84" s="43"/>
      <c r="L84" s="13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73"/>
      <c r="B86" s="174"/>
      <c r="C86" s="175" t="s">
        <v>100</v>
      </c>
      <c r="D86" s="176" t="s">
        <v>58</v>
      </c>
      <c r="E86" s="176" t="s">
        <v>54</v>
      </c>
      <c r="F86" s="176" t="s">
        <v>55</v>
      </c>
      <c r="G86" s="176" t="s">
        <v>101</v>
      </c>
      <c r="H86" s="176" t="s">
        <v>102</v>
      </c>
      <c r="I86" s="176" t="s">
        <v>103</v>
      </c>
      <c r="J86" s="176" t="s">
        <v>83</v>
      </c>
      <c r="K86" s="177" t="s">
        <v>104</v>
      </c>
      <c r="L86" s="178"/>
      <c r="M86" s="95" t="s">
        <v>19</v>
      </c>
      <c r="N86" s="96" t="s">
        <v>43</v>
      </c>
      <c r="O86" s="96" t="s">
        <v>105</v>
      </c>
      <c r="P86" s="96" t="s">
        <v>106</v>
      </c>
      <c r="Q86" s="96" t="s">
        <v>107</v>
      </c>
      <c r="R86" s="96" t="s">
        <v>108</v>
      </c>
      <c r="S86" s="96" t="s">
        <v>109</v>
      </c>
      <c r="T86" s="97" t="s">
        <v>110</v>
      </c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</row>
    <row r="87" s="2" customFormat="1" ht="22.8" customHeight="1">
      <c r="A87" s="41"/>
      <c r="B87" s="42"/>
      <c r="C87" s="102" t="s">
        <v>111</v>
      </c>
      <c r="D87" s="43"/>
      <c r="E87" s="43"/>
      <c r="F87" s="43"/>
      <c r="G87" s="43"/>
      <c r="H87" s="43"/>
      <c r="I87" s="43"/>
      <c r="J87" s="179">
        <f>BK87</f>
        <v>0</v>
      </c>
      <c r="K87" s="43"/>
      <c r="L87" s="47"/>
      <c r="M87" s="98"/>
      <c r="N87" s="180"/>
      <c r="O87" s="99"/>
      <c r="P87" s="181">
        <f>P88+P228+P244</f>
        <v>0</v>
      </c>
      <c r="Q87" s="99"/>
      <c r="R87" s="181">
        <f>R88+R228+R244</f>
        <v>75.500035334999993</v>
      </c>
      <c r="S87" s="99"/>
      <c r="T87" s="182">
        <f>T88+T228+T244</f>
        <v>73.739779999999996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72</v>
      </c>
      <c r="AU87" s="20" t="s">
        <v>84</v>
      </c>
      <c r="BK87" s="183">
        <f>BK88+BK228+BK244</f>
        <v>0</v>
      </c>
    </row>
    <row r="88" s="12" customFormat="1" ht="25.92" customHeight="1">
      <c r="A88" s="12"/>
      <c r="B88" s="184"/>
      <c r="C88" s="185"/>
      <c r="D88" s="186" t="s">
        <v>72</v>
      </c>
      <c r="E88" s="187" t="s">
        <v>112</v>
      </c>
      <c r="F88" s="187" t="s">
        <v>113</v>
      </c>
      <c r="G88" s="185"/>
      <c r="H88" s="185"/>
      <c r="I88" s="188"/>
      <c r="J88" s="189">
        <f>BK88</f>
        <v>0</v>
      </c>
      <c r="K88" s="185"/>
      <c r="L88" s="190"/>
      <c r="M88" s="191"/>
      <c r="N88" s="192"/>
      <c r="O88" s="192"/>
      <c r="P88" s="193">
        <f>P89+P150+P160+P164+P210+P225</f>
        <v>0</v>
      </c>
      <c r="Q88" s="192"/>
      <c r="R88" s="193">
        <f>R89+R150+R160+R164+R210+R225</f>
        <v>75.329069459999999</v>
      </c>
      <c r="S88" s="192"/>
      <c r="T88" s="194">
        <f>T89+T150+T160+T164+T210+T225</f>
        <v>73.739779999999996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5" t="s">
        <v>78</v>
      </c>
      <c r="AT88" s="196" t="s">
        <v>72</v>
      </c>
      <c r="AU88" s="196" t="s">
        <v>73</v>
      </c>
      <c r="AY88" s="195" t="s">
        <v>114</v>
      </c>
      <c r="BK88" s="197">
        <f>BK89+BK150+BK160+BK164+BK210+BK225</f>
        <v>0</v>
      </c>
    </row>
    <row r="89" s="12" customFormat="1" ht="22.8" customHeight="1">
      <c r="A89" s="12"/>
      <c r="B89" s="184"/>
      <c r="C89" s="185"/>
      <c r="D89" s="186" t="s">
        <v>72</v>
      </c>
      <c r="E89" s="198" t="s">
        <v>78</v>
      </c>
      <c r="F89" s="198" t="s">
        <v>115</v>
      </c>
      <c r="G89" s="185"/>
      <c r="H89" s="185"/>
      <c r="I89" s="188"/>
      <c r="J89" s="199">
        <f>BK89</f>
        <v>0</v>
      </c>
      <c r="K89" s="185"/>
      <c r="L89" s="190"/>
      <c r="M89" s="191"/>
      <c r="N89" s="192"/>
      <c r="O89" s="192"/>
      <c r="P89" s="193">
        <f>SUM(P90:P149)</f>
        <v>0</v>
      </c>
      <c r="Q89" s="192"/>
      <c r="R89" s="193">
        <f>SUM(R90:R149)</f>
        <v>52.719000000000008</v>
      </c>
      <c r="S89" s="192"/>
      <c r="T89" s="194">
        <f>SUM(T90:T149)</f>
        <v>73.739779999999996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5" t="s">
        <v>78</v>
      </c>
      <c r="AT89" s="196" t="s">
        <v>72</v>
      </c>
      <c r="AU89" s="196" t="s">
        <v>78</v>
      </c>
      <c r="AY89" s="195" t="s">
        <v>114</v>
      </c>
      <c r="BK89" s="197">
        <f>SUM(BK90:BK149)</f>
        <v>0</v>
      </c>
    </row>
    <row r="90" s="2" customFormat="1" ht="62.7" customHeight="1">
      <c r="A90" s="41"/>
      <c r="B90" s="42"/>
      <c r="C90" s="200" t="s">
        <v>78</v>
      </c>
      <c r="D90" s="200" t="s">
        <v>116</v>
      </c>
      <c r="E90" s="201" t="s">
        <v>117</v>
      </c>
      <c r="F90" s="202" t="s">
        <v>118</v>
      </c>
      <c r="G90" s="203" t="s">
        <v>119</v>
      </c>
      <c r="H90" s="204">
        <v>152.06299999999999</v>
      </c>
      <c r="I90" s="205"/>
      <c r="J90" s="206">
        <f>ROUND(I90*H90,2)</f>
        <v>0</v>
      </c>
      <c r="K90" s="202" t="s">
        <v>120</v>
      </c>
      <c r="L90" s="47"/>
      <c r="M90" s="207" t="s">
        <v>19</v>
      </c>
      <c r="N90" s="208" t="s">
        <v>45</v>
      </c>
      <c r="O90" s="87"/>
      <c r="P90" s="209">
        <f>O90*H90</f>
        <v>0</v>
      </c>
      <c r="Q90" s="209">
        <v>0</v>
      </c>
      <c r="R90" s="209">
        <f>Q90*H90</f>
        <v>0</v>
      </c>
      <c r="S90" s="209">
        <v>0.26000000000000001</v>
      </c>
      <c r="T90" s="210">
        <f>S90*H90</f>
        <v>39.536380000000001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1" t="s">
        <v>121</v>
      </c>
      <c r="AT90" s="211" t="s">
        <v>116</v>
      </c>
      <c r="AU90" s="211" t="s">
        <v>122</v>
      </c>
      <c r="AY90" s="20" t="s">
        <v>114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0" t="s">
        <v>122</v>
      </c>
      <c r="BK90" s="212">
        <f>ROUND(I90*H90,2)</f>
        <v>0</v>
      </c>
      <c r="BL90" s="20" t="s">
        <v>121</v>
      </c>
      <c r="BM90" s="211" t="s">
        <v>123</v>
      </c>
    </row>
    <row r="91" s="2" customFormat="1">
      <c r="A91" s="41"/>
      <c r="B91" s="42"/>
      <c r="C91" s="43"/>
      <c r="D91" s="213" t="s">
        <v>124</v>
      </c>
      <c r="E91" s="43"/>
      <c r="F91" s="214" t="s">
        <v>125</v>
      </c>
      <c r="G91" s="43"/>
      <c r="H91" s="43"/>
      <c r="I91" s="215"/>
      <c r="J91" s="43"/>
      <c r="K91" s="43"/>
      <c r="L91" s="47"/>
      <c r="M91" s="216"/>
      <c r="N91" s="217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124</v>
      </c>
      <c r="AU91" s="20" t="s">
        <v>122</v>
      </c>
    </row>
    <row r="92" s="13" customFormat="1">
      <c r="A92" s="13"/>
      <c r="B92" s="218"/>
      <c r="C92" s="219"/>
      <c r="D92" s="220" t="s">
        <v>126</v>
      </c>
      <c r="E92" s="221" t="s">
        <v>19</v>
      </c>
      <c r="F92" s="222" t="s">
        <v>127</v>
      </c>
      <c r="G92" s="219"/>
      <c r="H92" s="221" t="s">
        <v>19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126</v>
      </c>
      <c r="AU92" s="228" t="s">
        <v>122</v>
      </c>
      <c r="AV92" s="13" t="s">
        <v>78</v>
      </c>
      <c r="AW92" s="13" t="s">
        <v>35</v>
      </c>
      <c r="AX92" s="13" t="s">
        <v>73</v>
      </c>
      <c r="AY92" s="228" t="s">
        <v>114</v>
      </c>
    </row>
    <row r="93" s="14" customFormat="1">
      <c r="A93" s="14"/>
      <c r="B93" s="229"/>
      <c r="C93" s="230"/>
      <c r="D93" s="220" t="s">
        <v>126</v>
      </c>
      <c r="E93" s="231" t="s">
        <v>19</v>
      </c>
      <c r="F93" s="232" t="s">
        <v>128</v>
      </c>
      <c r="G93" s="230"/>
      <c r="H93" s="233">
        <v>29.265000000000001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39" t="s">
        <v>126</v>
      </c>
      <c r="AU93" s="239" t="s">
        <v>122</v>
      </c>
      <c r="AV93" s="14" t="s">
        <v>122</v>
      </c>
      <c r="AW93" s="14" t="s">
        <v>35</v>
      </c>
      <c r="AX93" s="14" t="s">
        <v>73</v>
      </c>
      <c r="AY93" s="239" t="s">
        <v>114</v>
      </c>
    </row>
    <row r="94" s="14" customFormat="1">
      <c r="A94" s="14"/>
      <c r="B94" s="229"/>
      <c r="C94" s="230"/>
      <c r="D94" s="220" t="s">
        <v>126</v>
      </c>
      <c r="E94" s="231" t="s">
        <v>19</v>
      </c>
      <c r="F94" s="232" t="s">
        <v>129</v>
      </c>
      <c r="G94" s="230"/>
      <c r="H94" s="233">
        <v>39.899999999999999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126</v>
      </c>
      <c r="AU94" s="239" t="s">
        <v>122</v>
      </c>
      <c r="AV94" s="14" t="s">
        <v>122</v>
      </c>
      <c r="AW94" s="14" t="s">
        <v>35</v>
      </c>
      <c r="AX94" s="14" t="s">
        <v>73</v>
      </c>
      <c r="AY94" s="239" t="s">
        <v>114</v>
      </c>
    </row>
    <row r="95" s="14" customFormat="1">
      <c r="A95" s="14"/>
      <c r="B95" s="229"/>
      <c r="C95" s="230"/>
      <c r="D95" s="220" t="s">
        <v>126</v>
      </c>
      <c r="E95" s="231" t="s">
        <v>19</v>
      </c>
      <c r="F95" s="232" t="s">
        <v>130</v>
      </c>
      <c r="G95" s="230"/>
      <c r="H95" s="233">
        <v>82.897999999999996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126</v>
      </c>
      <c r="AU95" s="239" t="s">
        <v>122</v>
      </c>
      <c r="AV95" s="14" t="s">
        <v>122</v>
      </c>
      <c r="AW95" s="14" t="s">
        <v>35</v>
      </c>
      <c r="AX95" s="14" t="s">
        <v>73</v>
      </c>
      <c r="AY95" s="239" t="s">
        <v>114</v>
      </c>
    </row>
    <row r="96" s="15" customFormat="1">
      <c r="A96" s="15"/>
      <c r="B96" s="240"/>
      <c r="C96" s="241"/>
      <c r="D96" s="220" t="s">
        <v>126</v>
      </c>
      <c r="E96" s="242" t="s">
        <v>19</v>
      </c>
      <c r="F96" s="243" t="s">
        <v>131</v>
      </c>
      <c r="G96" s="241"/>
      <c r="H96" s="244">
        <v>152.06299999999999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0" t="s">
        <v>126</v>
      </c>
      <c r="AU96" s="250" t="s">
        <v>122</v>
      </c>
      <c r="AV96" s="15" t="s">
        <v>121</v>
      </c>
      <c r="AW96" s="15" t="s">
        <v>35</v>
      </c>
      <c r="AX96" s="15" t="s">
        <v>78</v>
      </c>
      <c r="AY96" s="250" t="s">
        <v>114</v>
      </c>
    </row>
    <row r="97" s="2" customFormat="1" ht="55.5" customHeight="1">
      <c r="A97" s="41"/>
      <c r="B97" s="42"/>
      <c r="C97" s="200" t="s">
        <v>122</v>
      </c>
      <c r="D97" s="200" t="s">
        <v>116</v>
      </c>
      <c r="E97" s="201" t="s">
        <v>132</v>
      </c>
      <c r="F97" s="202" t="s">
        <v>133</v>
      </c>
      <c r="G97" s="203" t="s">
        <v>119</v>
      </c>
      <c r="H97" s="204">
        <v>77.734999999999999</v>
      </c>
      <c r="I97" s="205"/>
      <c r="J97" s="206">
        <f>ROUND(I97*H97,2)</f>
        <v>0</v>
      </c>
      <c r="K97" s="202" t="s">
        <v>120</v>
      </c>
      <c r="L97" s="47"/>
      <c r="M97" s="207" t="s">
        <v>19</v>
      </c>
      <c r="N97" s="208" t="s">
        <v>45</v>
      </c>
      <c r="O97" s="87"/>
      <c r="P97" s="209">
        <f>O97*H97</f>
        <v>0</v>
      </c>
      <c r="Q97" s="209">
        <v>0</v>
      </c>
      <c r="R97" s="209">
        <f>Q97*H97</f>
        <v>0</v>
      </c>
      <c r="S97" s="209">
        <v>0.44</v>
      </c>
      <c r="T97" s="210">
        <f>S97*H97</f>
        <v>34.203400000000002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1" t="s">
        <v>121</v>
      </c>
      <c r="AT97" s="211" t="s">
        <v>116</v>
      </c>
      <c r="AU97" s="211" t="s">
        <v>122</v>
      </c>
      <c r="AY97" s="20" t="s">
        <v>114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20" t="s">
        <v>122</v>
      </c>
      <c r="BK97" s="212">
        <f>ROUND(I97*H97,2)</f>
        <v>0</v>
      </c>
      <c r="BL97" s="20" t="s">
        <v>121</v>
      </c>
      <c r="BM97" s="211" t="s">
        <v>134</v>
      </c>
    </row>
    <row r="98" s="2" customFormat="1">
      <c r="A98" s="41"/>
      <c r="B98" s="42"/>
      <c r="C98" s="43"/>
      <c r="D98" s="213" t="s">
        <v>124</v>
      </c>
      <c r="E98" s="43"/>
      <c r="F98" s="214" t="s">
        <v>135</v>
      </c>
      <c r="G98" s="43"/>
      <c r="H98" s="43"/>
      <c r="I98" s="215"/>
      <c r="J98" s="43"/>
      <c r="K98" s="43"/>
      <c r="L98" s="47"/>
      <c r="M98" s="216"/>
      <c r="N98" s="217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124</v>
      </c>
      <c r="AU98" s="20" t="s">
        <v>122</v>
      </c>
    </row>
    <row r="99" s="2" customFormat="1">
      <c r="A99" s="41"/>
      <c r="B99" s="42"/>
      <c r="C99" s="43"/>
      <c r="D99" s="220" t="s">
        <v>136</v>
      </c>
      <c r="E99" s="43"/>
      <c r="F99" s="251" t="s">
        <v>137</v>
      </c>
      <c r="G99" s="43"/>
      <c r="H99" s="43"/>
      <c r="I99" s="215"/>
      <c r="J99" s="43"/>
      <c r="K99" s="43"/>
      <c r="L99" s="47"/>
      <c r="M99" s="216"/>
      <c r="N99" s="217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136</v>
      </c>
      <c r="AU99" s="20" t="s">
        <v>122</v>
      </c>
    </row>
    <row r="100" s="13" customFormat="1">
      <c r="A100" s="13"/>
      <c r="B100" s="218"/>
      <c r="C100" s="219"/>
      <c r="D100" s="220" t="s">
        <v>126</v>
      </c>
      <c r="E100" s="221" t="s">
        <v>19</v>
      </c>
      <c r="F100" s="222" t="s">
        <v>138</v>
      </c>
      <c r="G100" s="219"/>
      <c r="H100" s="221" t="s">
        <v>19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126</v>
      </c>
      <c r="AU100" s="228" t="s">
        <v>122</v>
      </c>
      <c r="AV100" s="13" t="s">
        <v>78</v>
      </c>
      <c r="AW100" s="13" t="s">
        <v>35</v>
      </c>
      <c r="AX100" s="13" t="s">
        <v>73</v>
      </c>
      <c r="AY100" s="228" t="s">
        <v>114</v>
      </c>
    </row>
    <row r="101" s="14" customFormat="1">
      <c r="A101" s="14"/>
      <c r="B101" s="229"/>
      <c r="C101" s="230"/>
      <c r="D101" s="220" t="s">
        <v>126</v>
      </c>
      <c r="E101" s="231" t="s">
        <v>19</v>
      </c>
      <c r="F101" s="232" t="s">
        <v>139</v>
      </c>
      <c r="G101" s="230"/>
      <c r="H101" s="233">
        <v>13.097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126</v>
      </c>
      <c r="AU101" s="239" t="s">
        <v>122</v>
      </c>
      <c r="AV101" s="14" t="s">
        <v>122</v>
      </c>
      <c r="AW101" s="14" t="s">
        <v>35</v>
      </c>
      <c r="AX101" s="14" t="s">
        <v>73</v>
      </c>
      <c r="AY101" s="239" t="s">
        <v>114</v>
      </c>
    </row>
    <row r="102" s="14" customFormat="1">
      <c r="A102" s="14"/>
      <c r="B102" s="229"/>
      <c r="C102" s="230"/>
      <c r="D102" s="220" t="s">
        <v>126</v>
      </c>
      <c r="E102" s="231" t="s">
        <v>19</v>
      </c>
      <c r="F102" s="232" t="s">
        <v>140</v>
      </c>
      <c r="G102" s="230"/>
      <c r="H102" s="233">
        <v>18.059999999999999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9" t="s">
        <v>126</v>
      </c>
      <c r="AU102" s="239" t="s">
        <v>122</v>
      </c>
      <c r="AV102" s="14" t="s">
        <v>122</v>
      </c>
      <c r="AW102" s="14" t="s">
        <v>35</v>
      </c>
      <c r="AX102" s="14" t="s">
        <v>73</v>
      </c>
      <c r="AY102" s="239" t="s">
        <v>114</v>
      </c>
    </row>
    <row r="103" s="14" customFormat="1">
      <c r="A103" s="14"/>
      <c r="B103" s="229"/>
      <c r="C103" s="230"/>
      <c r="D103" s="220" t="s">
        <v>126</v>
      </c>
      <c r="E103" s="231" t="s">
        <v>19</v>
      </c>
      <c r="F103" s="232" t="s">
        <v>141</v>
      </c>
      <c r="G103" s="230"/>
      <c r="H103" s="233">
        <v>46.578000000000003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9" t="s">
        <v>126</v>
      </c>
      <c r="AU103" s="239" t="s">
        <v>122</v>
      </c>
      <c r="AV103" s="14" t="s">
        <v>122</v>
      </c>
      <c r="AW103" s="14" t="s">
        <v>35</v>
      </c>
      <c r="AX103" s="14" t="s">
        <v>73</v>
      </c>
      <c r="AY103" s="239" t="s">
        <v>114</v>
      </c>
    </row>
    <row r="104" s="15" customFormat="1">
      <c r="A104" s="15"/>
      <c r="B104" s="240"/>
      <c r="C104" s="241"/>
      <c r="D104" s="220" t="s">
        <v>126</v>
      </c>
      <c r="E104" s="242" t="s">
        <v>19</v>
      </c>
      <c r="F104" s="243" t="s">
        <v>131</v>
      </c>
      <c r="G104" s="241"/>
      <c r="H104" s="244">
        <v>77.734999999999999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0" t="s">
        <v>126</v>
      </c>
      <c r="AU104" s="250" t="s">
        <v>122</v>
      </c>
      <c r="AV104" s="15" t="s">
        <v>121</v>
      </c>
      <c r="AW104" s="15" t="s">
        <v>35</v>
      </c>
      <c r="AX104" s="15" t="s">
        <v>78</v>
      </c>
      <c r="AY104" s="250" t="s">
        <v>114</v>
      </c>
    </row>
    <row r="105" s="2" customFormat="1" ht="44.25" customHeight="1">
      <c r="A105" s="41"/>
      <c r="B105" s="42"/>
      <c r="C105" s="200" t="s">
        <v>142</v>
      </c>
      <c r="D105" s="200" t="s">
        <v>116</v>
      </c>
      <c r="E105" s="201" t="s">
        <v>143</v>
      </c>
      <c r="F105" s="202" t="s">
        <v>144</v>
      </c>
      <c r="G105" s="203" t="s">
        <v>145</v>
      </c>
      <c r="H105" s="204">
        <v>15.462999999999999</v>
      </c>
      <c r="I105" s="205"/>
      <c r="J105" s="206">
        <f>ROUND(I105*H105,2)</f>
        <v>0</v>
      </c>
      <c r="K105" s="202" t="s">
        <v>120</v>
      </c>
      <c r="L105" s="47"/>
      <c r="M105" s="207" t="s">
        <v>19</v>
      </c>
      <c r="N105" s="208" t="s">
        <v>45</v>
      </c>
      <c r="O105" s="87"/>
      <c r="P105" s="209">
        <f>O105*H105</f>
        <v>0</v>
      </c>
      <c r="Q105" s="209">
        <v>0</v>
      </c>
      <c r="R105" s="209">
        <f>Q105*H105</f>
        <v>0</v>
      </c>
      <c r="S105" s="209">
        <v>0</v>
      </c>
      <c r="T105" s="210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1" t="s">
        <v>121</v>
      </c>
      <c r="AT105" s="211" t="s">
        <v>116</v>
      </c>
      <c r="AU105" s="211" t="s">
        <v>122</v>
      </c>
      <c r="AY105" s="20" t="s">
        <v>114</v>
      </c>
      <c r="BE105" s="212">
        <f>IF(N105="základní",J105,0)</f>
        <v>0</v>
      </c>
      <c r="BF105" s="212">
        <f>IF(N105="snížená",J105,0)</f>
        <v>0</v>
      </c>
      <c r="BG105" s="212">
        <f>IF(N105="zákl. přenesená",J105,0)</f>
        <v>0</v>
      </c>
      <c r="BH105" s="212">
        <f>IF(N105="sníž. přenesená",J105,0)</f>
        <v>0</v>
      </c>
      <c r="BI105" s="212">
        <f>IF(N105="nulová",J105,0)</f>
        <v>0</v>
      </c>
      <c r="BJ105" s="20" t="s">
        <v>122</v>
      </c>
      <c r="BK105" s="212">
        <f>ROUND(I105*H105,2)</f>
        <v>0</v>
      </c>
      <c r="BL105" s="20" t="s">
        <v>121</v>
      </c>
      <c r="BM105" s="211" t="s">
        <v>146</v>
      </c>
    </row>
    <row r="106" s="2" customFormat="1">
      <c r="A106" s="41"/>
      <c r="B106" s="42"/>
      <c r="C106" s="43"/>
      <c r="D106" s="213" t="s">
        <v>124</v>
      </c>
      <c r="E106" s="43"/>
      <c r="F106" s="214" t="s">
        <v>147</v>
      </c>
      <c r="G106" s="43"/>
      <c r="H106" s="43"/>
      <c r="I106" s="215"/>
      <c r="J106" s="43"/>
      <c r="K106" s="43"/>
      <c r="L106" s="47"/>
      <c r="M106" s="216"/>
      <c r="N106" s="217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124</v>
      </c>
      <c r="AU106" s="20" t="s">
        <v>122</v>
      </c>
    </row>
    <row r="107" s="13" customFormat="1">
      <c r="A107" s="13"/>
      <c r="B107" s="218"/>
      <c r="C107" s="219"/>
      <c r="D107" s="220" t="s">
        <v>126</v>
      </c>
      <c r="E107" s="221" t="s">
        <v>19</v>
      </c>
      <c r="F107" s="222" t="s">
        <v>148</v>
      </c>
      <c r="G107" s="219"/>
      <c r="H107" s="221" t="s">
        <v>19</v>
      </c>
      <c r="I107" s="223"/>
      <c r="J107" s="219"/>
      <c r="K107" s="219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126</v>
      </c>
      <c r="AU107" s="228" t="s">
        <v>122</v>
      </c>
      <c r="AV107" s="13" t="s">
        <v>78</v>
      </c>
      <c r="AW107" s="13" t="s">
        <v>35</v>
      </c>
      <c r="AX107" s="13" t="s">
        <v>73</v>
      </c>
      <c r="AY107" s="228" t="s">
        <v>114</v>
      </c>
    </row>
    <row r="108" s="14" customFormat="1">
      <c r="A108" s="14"/>
      <c r="B108" s="229"/>
      <c r="C108" s="230"/>
      <c r="D108" s="220" t="s">
        <v>126</v>
      </c>
      <c r="E108" s="231" t="s">
        <v>19</v>
      </c>
      <c r="F108" s="232" t="s">
        <v>149</v>
      </c>
      <c r="G108" s="230"/>
      <c r="H108" s="233">
        <v>2.577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126</v>
      </c>
      <c r="AU108" s="239" t="s">
        <v>122</v>
      </c>
      <c r="AV108" s="14" t="s">
        <v>122</v>
      </c>
      <c r="AW108" s="14" t="s">
        <v>35</v>
      </c>
      <c r="AX108" s="14" t="s">
        <v>73</v>
      </c>
      <c r="AY108" s="239" t="s">
        <v>114</v>
      </c>
    </row>
    <row r="109" s="14" customFormat="1">
      <c r="A109" s="14"/>
      <c r="B109" s="229"/>
      <c r="C109" s="230"/>
      <c r="D109" s="220" t="s">
        <v>126</v>
      </c>
      <c r="E109" s="231" t="s">
        <v>19</v>
      </c>
      <c r="F109" s="232" t="s">
        <v>150</v>
      </c>
      <c r="G109" s="230"/>
      <c r="H109" s="233">
        <v>3.5699999999999998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9" t="s">
        <v>126</v>
      </c>
      <c r="AU109" s="239" t="s">
        <v>122</v>
      </c>
      <c r="AV109" s="14" t="s">
        <v>122</v>
      </c>
      <c r="AW109" s="14" t="s">
        <v>35</v>
      </c>
      <c r="AX109" s="14" t="s">
        <v>73</v>
      </c>
      <c r="AY109" s="239" t="s">
        <v>114</v>
      </c>
    </row>
    <row r="110" s="14" customFormat="1">
      <c r="A110" s="14"/>
      <c r="B110" s="229"/>
      <c r="C110" s="230"/>
      <c r="D110" s="220" t="s">
        <v>126</v>
      </c>
      <c r="E110" s="231" t="s">
        <v>19</v>
      </c>
      <c r="F110" s="232" t="s">
        <v>151</v>
      </c>
      <c r="G110" s="230"/>
      <c r="H110" s="233">
        <v>9.3160000000000007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9" t="s">
        <v>126</v>
      </c>
      <c r="AU110" s="239" t="s">
        <v>122</v>
      </c>
      <c r="AV110" s="14" t="s">
        <v>122</v>
      </c>
      <c r="AW110" s="14" t="s">
        <v>35</v>
      </c>
      <c r="AX110" s="14" t="s">
        <v>73</v>
      </c>
      <c r="AY110" s="239" t="s">
        <v>114</v>
      </c>
    </row>
    <row r="111" s="15" customFormat="1">
      <c r="A111" s="15"/>
      <c r="B111" s="240"/>
      <c r="C111" s="241"/>
      <c r="D111" s="220" t="s">
        <v>126</v>
      </c>
      <c r="E111" s="242" t="s">
        <v>19</v>
      </c>
      <c r="F111" s="243" t="s">
        <v>131</v>
      </c>
      <c r="G111" s="241"/>
      <c r="H111" s="244">
        <v>15.462999999999999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0" t="s">
        <v>126</v>
      </c>
      <c r="AU111" s="250" t="s">
        <v>122</v>
      </c>
      <c r="AV111" s="15" t="s">
        <v>121</v>
      </c>
      <c r="AW111" s="15" t="s">
        <v>35</v>
      </c>
      <c r="AX111" s="15" t="s">
        <v>78</v>
      </c>
      <c r="AY111" s="250" t="s">
        <v>114</v>
      </c>
    </row>
    <row r="112" s="2" customFormat="1" ht="62.7" customHeight="1">
      <c r="A112" s="41"/>
      <c r="B112" s="42"/>
      <c r="C112" s="200" t="s">
        <v>121</v>
      </c>
      <c r="D112" s="200" t="s">
        <v>116</v>
      </c>
      <c r="E112" s="201" t="s">
        <v>152</v>
      </c>
      <c r="F112" s="202" t="s">
        <v>153</v>
      </c>
      <c r="G112" s="203" t="s">
        <v>145</v>
      </c>
      <c r="H112" s="204">
        <v>15.462999999999999</v>
      </c>
      <c r="I112" s="205"/>
      <c r="J112" s="206">
        <f>ROUND(I112*H112,2)</f>
        <v>0</v>
      </c>
      <c r="K112" s="202" t="s">
        <v>120</v>
      </c>
      <c r="L112" s="47"/>
      <c r="M112" s="207" t="s">
        <v>19</v>
      </c>
      <c r="N112" s="208" t="s">
        <v>45</v>
      </c>
      <c r="O112" s="87"/>
      <c r="P112" s="209">
        <f>O112*H112</f>
        <v>0</v>
      </c>
      <c r="Q112" s="209">
        <v>0</v>
      </c>
      <c r="R112" s="209">
        <f>Q112*H112</f>
        <v>0</v>
      </c>
      <c r="S112" s="209">
        <v>0</v>
      </c>
      <c r="T112" s="21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1" t="s">
        <v>121</v>
      </c>
      <c r="AT112" s="211" t="s">
        <v>116</v>
      </c>
      <c r="AU112" s="211" t="s">
        <v>122</v>
      </c>
      <c r="AY112" s="20" t="s">
        <v>114</v>
      </c>
      <c r="BE112" s="212">
        <f>IF(N112="základní",J112,0)</f>
        <v>0</v>
      </c>
      <c r="BF112" s="212">
        <f>IF(N112="snížená",J112,0)</f>
        <v>0</v>
      </c>
      <c r="BG112" s="212">
        <f>IF(N112="zákl. přenesená",J112,0)</f>
        <v>0</v>
      </c>
      <c r="BH112" s="212">
        <f>IF(N112="sníž. přenesená",J112,0)</f>
        <v>0</v>
      </c>
      <c r="BI112" s="212">
        <f>IF(N112="nulová",J112,0)</f>
        <v>0</v>
      </c>
      <c r="BJ112" s="20" t="s">
        <v>122</v>
      </c>
      <c r="BK112" s="212">
        <f>ROUND(I112*H112,2)</f>
        <v>0</v>
      </c>
      <c r="BL112" s="20" t="s">
        <v>121</v>
      </c>
      <c r="BM112" s="211" t="s">
        <v>154</v>
      </c>
    </row>
    <row r="113" s="2" customFormat="1">
      <c r="A113" s="41"/>
      <c r="B113" s="42"/>
      <c r="C113" s="43"/>
      <c r="D113" s="213" t="s">
        <v>124</v>
      </c>
      <c r="E113" s="43"/>
      <c r="F113" s="214" t="s">
        <v>155</v>
      </c>
      <c r="G113" s="43"/>
      <c r="H113" s="43"/>
      <c r="I113" s="215"/>
      <c r="J113" s="43"/>
      <c r="K113" s="43"/>
      <c r="L113" s="47"/>
      <c r="M113" s="216"/>
      <c r="N113" s="217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124</v>
      </c>
      <c r="AU113" s="20" t="s">
        <v>122</v>
      </c>
    </row>
    <row r="114" s="14" customFormat="1">
      <c r="A114" s="14"/>
      <c r="B114" s="229"/>
      <c r="C114" s="230"/>
      <c r="D114" s="220" t="s">
        <v>126</v>
      </c>
      <c r="E114" s="231" t="s">
        <v>19</v>
      </c>
      <c r="F114" s="232" t="s">
        <v>156</v>
      </c>
      <c r="G114" s="230"/>
      <c r="H114" s="233">
        <v>15.462999999999999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9" t="s">
        <v>126</v>
      </c>
      <c r="AU114" s="239" t="s">
        <v>122</v>
      </c>
      <c r="AV114" s="14" t="s">
        <v>122</v>
      </c>
      <c r="AW114" s="14" t="s">
        <v>35</v>
      </c>
      <c r="AX114" s="14" t="s">
        <v>78</v>
      </c>
      <c r="AY114" s="239" t="s">
        <v>114</v>
      </c>
    </row>
    <row r="115" s="2" customFormat="1" ht="66.75" customHeight="1">
      <c r="A115" s="41"/>
      <c r="B115" s="42"/>
      <c r="C115" s="200" t="s">
        <v>157</v>
      </c>
      <c r="D115" s="200" t="s">
        <v>116</v>
      </c>
      <c r="E115" s="201" t="s">
        <v>158</v>
      </c>
      <c r="F115" s="202" t="s">
        <v>159</v>
      </c>
      <c r="G115" s="203" t="s">
        <v>145</v>
      </c>
      <c r="H115" s="204">
        <v>77.314999999999998</v>
      </c>
      <c r="I115" s="205"/>
      <c r="J115" s="206">
        <f>ROUND(I115*H115,2)</f>
        <v>0</v>
      </c>
      <c r="K115" s="202" t="s">
        <v>120</v>
      </c>
      <c r="L115" s="47"/>
      <c r="M115" s="207" t="s">
        <v>19</v>
      </c>
      <c r="N115" s="208" t="s">
        <v>45</v>
      </c>
      <c r="O115" s="87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1" t="s">
        <v>121</v>
      </c>
      <c r="AT115" s="211" t="s">
        <v>116</v>
      </c>
      <c r="AU115" s="211" t="s">
        <v>122</v>
      </c>
      <c r="AY115" s="20" t="s">
        <v>114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20" t="s">
        <v>122</v>
      </c>
      <c r="BK115" s="212">
        <f>ROUND(I115*H115,2)</f>
        <v>0</v>
      </c>
      <c r="BL115" s="20" t="s">
        <v>121</v>
      </c>
      <c r="BM115" s="211" t="s">
        <v>160</v>
      </c>
    </row>
    <row r="116" s="2" customFormat="1">
      <c r="A116" s="41"/>
      <c r="B116" s="42"/>
      <c r="C116" s="43"/>
      <c r="D116" s="213" t="s">
        <v>124</v>
      </c>
      <c r="E116" s="43"/>
      <c r="F116" s="214" t="s">
        <v>161</v>
      </c>
      <c r="G116" s="43"/>
      <c r="H116" s="43"/>
      <c r="I116" s="215"/>
      <c r="J116" s="43"/>
      <c r="K116" s="43"/>
      <c r="L116" s="47"/>
      <c r="M116" s="216"/>
      <c r="N116" s="217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124</v>
      </c>
      <c r="AU116" s="20" t="s">
        <v>122</v>
      </c>
    </row>
    <row r="117" s="14" customFormat="1">
      <c r="A117" s="14"/>
      <c r="B117" s="229"/>
      <c r="C117" s="230"/>
      <c r="D117" s="220" t="s">
        <v>126</v>
      </c>
      <c r="E117" s="231" t="s">
        <v>19</v>
      </c>
      <c r="F117" s="232" t="s">
        <v>162</v>
      </c>
      <c r="G117" s="230"/>
      <c r="H117" s="233">
        <v>77.314999999999998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9" t="s">
        <v>126</v>
      </c>
      <c r="AU117" s="239" t="s">
        <v>122</v>
      </c>
      <c r="AV117" s="14" t="s">
        <v>122</v>
      </c>
      <c r="AW117" s="14" t="s">
        <v>35</v>
      </c>
      <c r="AX117" s="14" t="s">
        <v>78</v>
      </c>
      <c r="AY117" s="239" t="s">
        <v>114</v>
      </c>
    </row>
    <row r="118" s="2" customFormat="1" ht="37.8" customHeight="1">
      <c r="A118" s="41"/>
      <c r="B118" s="42"/>
      <c r="C118" s="200" t="s">
        <v>163</v>
      </c>
      <c r="D118" s="200" t="s">
        <v>116</v>
      </c>
      <c r="E118" s="201" t="s">
        <v>164</v>
      </c>
      <c r="F118" s="202" t="s">
        <v>165</v>
      </c>
      <c r="G118" s="203" t="s">
        <v>145</v>
      </c>
      <c r="H118" s="204">
        <v>15.462999999999999</v>
      </c>
      <c r="I118" s="205"/>
      <c r="J118" s="206">
        <f>ROUND(I118*H118,2)</f>
        <v>0</v>
      </c>
      <c r="K118" s="202" t="s">
        <v>120</v>
      </c>
      <c r="L118" s="47"/>
      <c r="M118" s="207" t="s">
        <v>19</v>
      </c>
      <c r="N118" s="208" t="s">
        <v>45</v>
      </c>
      <c r="O118" s="87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1" t="s">
        <v>121</v>
      </c>
      <c r="AT118" s="211" t="s">
        <v>116</v>
      </c>
      <c r="AU118" s="211" t="s">
        <v>122</v>
      </c>
      <c r="AY118" s="20" t="s">
        <v>114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0" t="s">
        <v>122</v>
      </c>
      <c r="BK118" s="212">
        <f>ROUND(I118*H118,2)</f>
        <v>0</v>
      </c>
      <c r="BL118" s="20" t="s">
        <v>121</v>
      </c>
      <c r="BM118" s="211" t="s">
        <v>166</v>
      </c>
    </row>
    <row r="119" s="2" customFormat="1">
      <c r="A119" s="41"/>
      <c r="B119" s="42"/>
      <c r="C119" s="43"/>
      <c r="D119" s="213" t="s">
        <v>124</v>
      </c>
      <c r="E119" s="43"/>
      <c r="F119" s="214" t="s">
        <v>167</v>
      </c>
      <c r="G119" s="43"/>
      <c r="H119" s="43"/>
      <c r="I119" s="215"/>
      <c r="J119" s="43"/>
      <c r="K119" s="43"/>
      <c r="L119" s="47"/>
      <c r="M119" s="216"/>
      <c r="N119" s="217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124</v>
      </c>
      <c r="AU119" s="20" t="s">
        <v>122</v>
      </c>
    </row>
    <row r="120" s="14" customFormat="1">
      <c r="A120" s="14"/>
      <c r="B120" s="229"/>
      <c r="C120" s="230"/>
      <c r="D120" s="220" t="s">
        <v>126</v>
      </c>
      <c r="E120" s="231" t="s">
        <v>19</v>
      </c>
      <c r="F120" s="232" t="s">
        <v>168</v>
      </c>
      <c r="G120" s="230"/>
      <c r="H120" s="233">
        <v>15.462999999999999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9" t="s">
        <v>126</v>
      </c>
      <c r="AU120" s="239" t="s">
        <v>122</v>
      </c>
      <c r="AV120" s="14" t="s">
        <v>122</v>
      </c>
      <c r="AW120" s="14" t="s">
        <v>35</v>
      </c>
      <c r="AX120" s="14" t="s">
        <v>78</v>
      </c>
      <c r="AY120" s="239" t="s">
        <v>114</v>
      </c>
    </row>
    <row r="121" s="2" customFormat="1" ht="44.25" customHeight="1">
      <c r="A121" s="41"/>
      <c r="B121" s="42"/>
      <c r="C121" s="200" t="s">
        <v>169</v>
      </c>
      <c r="D121" s="200" t="s">
        <v>116</v>
      </c>
      <c r="E121" s="201" t="s">
        <v>170</v>
      </c>
      <c r="F121" s="202" t="s">
        <v>171</v>
      </c>
      <c r="G121" s="203" t="s">
        <v>172</v>
      </c>
      <c r="H121" s="204">
        <v>26.286999999999999</v>
      </c>
      <c r="I121" s="205"/>
      <c r="J121" s="206">
        <f>ROUND(I121*H121,2)</f>
        <v>0</v>
      </c>
      <c r="K121" s="202" t="s">
        <v>120</v>
      </c>
      <c r="L121" s="47"/>
      <c r="M121" s="207" t="s">
        <v>19</v>
      </c>
      <c r="N121" s="208" t="s">
        <v>45</v>
      </c>
      <c r="O121" s="87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1" t="s">
        <v>121</v>
      </c>
      <c r="AT121" s="211" t="s">
        <v>116</v>
      </c>
      <c r="AU121" s="211" t="s">
        <v>122</v>
      </c>
      <c r="AY121" s="20" t="s">
        <v>114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0" t="s">
        <v>122</v>
      </c>
      <c r="BK121" s="212">
        <f>ROUND(I121*H121,2)</f>
        <v>0</v>
      </c>
      <c r="BL121" s="20" t="s">
        <v>121</v>
      </c>
      <c r="BM121" s="211" t="s">
        <v>173</v>
      </c>
    </row>
    <row r="122" s="2" customFormat="1">
      <c r="A122" s="41"/>
      <c r="B122" s="42"/>
      <c r="C122" s="43"/>
      <c r="D122" s="213" t="s">
        <v>124</v>
      </c>
      <c r="E122" s="43"/>
      <c r="F122" s="214" t="s">
        <v>174</v>
      </c>
      <c r="G122" s="43"/>
      <c r="H122" s="43"/>
      <c r="I122" s="215"/>
      <c r="J122" s="43"/>
      <c r="K122" s="43"/>
      <c r="L122" s="47"/>
      <c r="M122" s="216"/>
      <c r="N122" s="217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124</v>
      </c>
      <c r="AU122" s="20" t="s">
        <v>122</v>
      </c>
    </row>
    <row r="123" s="14" customFormat="1">
      <c r="A123" s="14"/>
      <c r="B123" s="229"/>
      <c r="C123" s="230"/>
      <c r="D123" s="220" t="s">
        <v>126</v>
      </c>
      <c r="E123" s="231" t="s">
        <v>19</v>
      </c>
      <c r="F123" s="232" t="s">
        <v>168</v>
      </c>
      <c r="G123" s="230"/>
      <c r="H123" s="233">
        <v>15.462999999999999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9" t="s">
        <v>126</v>
      </c>
      <c r="AU123" s="239" t="s">
        <v>122</v>
      </c>
      <c r="AV123" s="14" t="s">
        <v>122</v>
      </c>
      <c r="AW123" s="14" t="s">
        <v>35</v>
      </c>
      <c r="AX123" s="14" t="s">
        <v>78</v>
      </c>
      <c r="AY123" s="239" t="s">
        <v>114</v>
      </c>
    </row>
    <row r="124" s="14" customFormat="1">
      <c r="A124" s="14"/>
      <c r="B124" s="229"/>
      <c r="C124" s="230"/>
      <c r="D124" s="220" t="s">
        <v>126</v>
      </c>
      <c r="E124" s="230"/>
      <c r="F124" s="232" t="s">
        <v>175</v>
      </c>
      <c r="G124" s="230"/>
      <c r="H124" s="233">
        <v>26.286999999999999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9" t="s">
        <v>126</v>
      </c>
      <c r="AU124" s="239" t="s">
        <v>122</v>
      </c>
      <c r="AV124" s="14" t="s">
        <v>122</v>
      </c>
      <c r="AW124" s="14" t="s">
        <v>4</v>
      </c>
      <c r="AX124" s="14" t="s">
        <v>78</v>
      </c>
      <c r="AY124" s="239" t="s">
        <v>114</v>
      </c>
    </row>
    <row r="125" s="2" customFormat="1" ht="44.25" customHeight="1">
      <c r="A125" s="41"/>
      <c r="B125" s="42"/>
      <c r="C125" s="200" t="s">
        <v>176</v>
      </c>
      <c r="D125" s="200" t="s">
        <v>116</v>
      </c>
      <c r="E125" s="201" t="s">
        <v>177</v>
      </c>
      <c r="F125" s="202" t="s">
        <v>178</v>
      </c>
      <c r="G125" s="203" t="s">
        <v>145</v>
      </c>
      <c r="H125" s="204">
        <v>52.719000000000001</v>
      </c>
      <c r="I125" s="205"/>
      <c r="J125" s="206">
        <f>ROUND(I125*H125,2)</f>
        <v>0</v>
      </c>
      <c r="K125" s="202" t="s">
        <v>120</v>
      </c>
      <c r="L125" s="47"/>
      <c r="M125" s="207" t="s">
        <v>19</v>
      </c>
      <c r="N125" s="208" t="s">
        <v>45</v>
      </c>
      <c r="O125" s="87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1" t="s">
        <v>121</v>
      </c>
      <c r="AT125" s="211" t="s">
        <v>116</v>
      </c>
      <c r="AU125" s="211" t="s">
        <v>122</v>
      </c>
      <c r="AY125" s="20" t="s">
        <v>114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20" t="s">
        <v>122</v>
      </c>
      <c r="BK125" s="212">
        <f>ROUND(I125*H125,2)</f>
        <v>0</v>
      </c>
      <c r="BL125" s="20" t="s">
        <v>121</v>
      </c>
      <c r="BM125" s="211" t="s">
        <v>179</v>
      </c>
    </row>
    <row r="126" s="2" customFormat="1">
      <c r="A126" s="41"/>
      <c r="B126" s="42"/>
      <c r="C126" s="43"/>
      <c r="D126" s="213" t="s">
        <v>124</v>
      </c>
      <c r="E126" s="43"/>
      <c r="F126" s="214" t="s">
        <v>180</v>
      </c>
      <c r="G126" s="43"/>
      <c r="H126" s="43"/>
      <c r="I126" s="215"/>
      <c r="J126" s="43"/>
      <c r="K126" s="43"/>
      <c r="L126" s="47"/>
      <c r="M126" s="216"/>
      <c r="N126" s="217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124</v>
      </c>
      <c r="AU126" s="20" t="s">
        <v>122</v>
      </c>
    </row>
    <row r="127" s="2" customFormat="1">
      <c r="A127" s="41"/>
      <c r="B127" s="42"/>
      <c r="C127" s="43"/>
      <c r="D127" s="220" t="s">
        <v>136</v>
      </c>
      <c r="E127" s="43"/>
      <c r="F127" s="251" t="s">
        <v>181</v>
      </c>
      <c r="G127" s="43"/>
      <c r="H127" s="43"/>
      <c r="I127" s="215"/>
      <c r="J127" s="43"/>
      <c r="K127" s="43"/>
      <c r="L127" s="47"/>
      <c r="M127" s="216"/>
      <c r="N127" s="217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136</v>
      </c>
      <c r="AU127" s="20" t="s">
        <v>122</v>
      </c>
    </row>
    <row r="128" s="14" customFormat="1">
      <c r="A128" s="14"/>
      <c r="B128" s="229"/>
      <c r="C128" s="230"/>
      <c r="D128" s="220" t="s">
        <v>126</v>
      </c>
      <c r="E128" s="231" t="s">
        <v>19</v>
      </c>
      <c r="F128" s="232" t="s">
        <v>182</v>
      </c>
      <c r="G128" s="230"/>
      <c r="H128" s="233">
        <v>32.895000000000003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9" t="s">
        <v>126</v>
      </c>
      <c r="AU128" s="239" t="s">
        <v>122</v>
      </c>
      <c r="AV128" s="14" t="s">
        <v>122</v>
      </c>
      <c r="AW128" s="14" t="s">
        <v>35</v>
      </c>
      <c r="AX128" s="14" t="s">
        <v>73</v>
      </c>
      <c r="AY128" s="239" t="s">
        <v>114</v>
      </c>
    </row>
    <row r="129" s="14" customFormat="1">
      <c r="A129" s="14"/>
      <c r="B129" s="229"/>
      <c r="C129" s="230"/>
      <c r="D129" s="220" t="s">
        <v>126</v>
      </c>
      <c r="E129" s="231" t="s">
        <v>19</v>
      </c>
      <c r="F129" s="232" t="s">
        <v>183</v>
      </c>
      <c r="G129" s="230"/>
      <c r="H129" s="233">
        <v>19.824000000000002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126</v>
      </c>
      <c r="AU129" s="239" t="s">
        <v>122</v>
      </c>
      <c r="AV129" s="14" t="s">
        <v>122</v>
      </c>
      <c r="AW129" s="14" t="s">
        <v>35</v>
      </c>
      <c r="AX129" s="14" t="s">
        <v>73</v>
      </c>
      <c r="AY129" s="239" t="s">
        <v>114</v>
      </c>
    </row>
    <row r="130" s="15" customFormat="1">
      <c r="A130" s="15"/>
      <c r="B130" s="240"/>
      <c r="C130" s="241"/>
      <c r="D130" s="220" t="s">
        <v>126</v>
      </c>
      <c r="E130" s="242" t="s">
        <v>19</v>
      </c>
      <c r="F130" s="243" t="s">
        <v>131</v>
      </c>
      <c r="G130" s="241"/>
      <c r="H130" s="244">
        <v>52.719000000000001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0" t="s">
        <v>126</v>
      </c>
      <c r="AU130" s="250" t="s">
        <v>122</v>
      </c>
      <c r="AV130" s="15" t="s">
        <v>121</v>
      </c>
      <c r="AW130" s="15" t="s">
        <v>35</v>
      </c>
      <c r="AX130" s="15" t="s">
        <v>78</v>
      </c>
      <c r="AY130" s="250" t="s">
        <v>114</v>
      </c>
    </row>
    <row r="131" s="2" customFormat="1" ht="16.5" customHeight="1">
      <c r="A131" s="41"/>
      <c r="B131" s="42"/>
      <c r="C131" s="252" t="s">
        <v>184</v>
      </c>
      <c r="D131" s="252" t="s">
        <v>185</v>
      </c>
      <c r="E131" s="253" t="s">
        <v>186</v>
      </c>
      <c r="F131" s="254" t="s">
        <v>187</v>
      </c>
      <c r="G131" s="255" t="s">
        <v>172</v>
      </c>
      <c r="H131" s="256">
        <v>32.895000000000003</v>
      </c>
      <c r="I131" s="257"/>
      <c r="J131" s="258">
        <f>ROUND(I131*H131,2)</f>
        <v>0</v>
      </c>
      <c r="K131" s="254" t="s">
        <v>120</v>
      </c>
      <c r="L131" s="259"/>
      <c r="M131" s="260" t="s">
        <v>19</v>
      </c>
      <c r="N131" s="261" t="s">
        <v>45</v>
      </c>
      <c r="O131" s="87"/>
      <c r="P131" s="209">
        <f>O131*H131</f>
        <v>0</v>
      </c>
      <c r="Q131" s="209">
        <v>1</v>
      </c>
      <c r="R131" s="209">
        <f>Q131*H131</f>
        <v>32.895000000000003</v>
      </c>
      <c r="S131" s="209">
        <v>0</v>
      </c>
      <c r="T131" s="210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1" t="s">
        <v>176</v>
      </c>
      <c r="AT131" s="211" t="s">
        <v>185</v>
      </c>
      <c r="AU131" s="211" t="s">
        <v>122</v>
      </c>
      <c r="AY131" s="20" t="s">
        <v>114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20" t="s">
        <v>122</v>
      </c>
      <c r="BK131" s="212">
        <f>ROUND(I131*H131,2)</f>
        <v>0</v>
      </c>
      <c r="BL131" s="20" t="s">
        <v>121</v>
      </c>
      <c r="BM131" s="211" t="s">
        <v>188</v>
      </c>
    </row>
    <row r="132" s="13" customFormat="1">
      <c r="A132" s="13"/>
      <c r="B132" s="218"/>
      <c r="C132" s="219"/>
      <c r="D132" s="220" t="s">
        <v>126</v>
      </c>
      <c r="E132" s="221" t="s">
        <v>19</v>
      </c>
      <c r="F132" s="222" t="s">
        <v>189</v>
      </c>
      <c r="G132" s="219"/>
      <c r="H132" s="221" t="s">
        <v>19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126</v>
      </c>
      <c r="AU132" s="228" t="s">
        <v>122</v>
      </c>
      <c r="AV132" s="13" t="s">
        <v>78</v>
      </c>
      <c r="AW132" s="13" t="s">
        <v>35</v>
      </c>
      <c r="AX132" s="13" t="s">
        <v>73</v>
      </c>
      <c r="AY132" s="228" t="s">
        <v>114</v>
      </c>
    </row>
    <row r="133" s="14" customFormat="1">
      <c r="A133" s="14"/>
      <c r="B133" s="229"/>
      <c r="C133" s="230"/>
      <c r="D133" s="220" t="s">
        <v>126</v>
      </c>
      <c r="E133" s="231" t="s">
        <v>19</v>
      </c>
      <c r="F133" s="232" t="s">
        <v>190</v>
      </c>
      <c r="G133" s="230"/>
      <c r="H133" s="233">
        <v>0.65500000000000003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9" t="s">
        <v>126</v>
      </c>
      <c r="AU133" s="239" t="s">
        <v>122</v>
      </c>
      <c r="AV133" s="14" t="s">
        <v>122</v>
      </c>
      <c r="AW133" s="14" t="s">
        <v>35</v>
      </c>
      <c r="AX133" s="14" t="s">
        <v>73</v>
      </c>
      <c r="AY133" s="239" t="s">
        <v>114</v>
      </c>
    </row>
    <row r="134" s="14" customFormat="1">
      <c r="A134" s="14"/>
      <c r="B134" s="229"/>
      <c r="C134" s="230"/>
      <c r="D134" s="220" t="s">
        <v>126</v>
      </c>
      <c r="E134" s="231" t="s">
        <v>19</v>
      </c>
      <c r="F134" s="232" t="s">
        <v>191</v>
      </c>
      <c r="G134" s="230"/>
      <c r="H134" s="233">
        <v>0.90300000000000002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9" t="s">
        <v>126</v>
      </c>
      <c r="AU134" s="239" t="s">
        <v>122</v>
      </c>
      <c r="AV134" s="14" t="s">
        <v>122</v>
      </c>
      <c r="AW134" s="14" t="s">
        <v>35</v>
      </c>
      <c r="AX134" s="14" t="s">
        <v>73</v>
      </c>
      <c r="AY134" s="239" t="s">
        <v>114</v>
      </c>
    </row>
    <row r="135" s="14" customFormat="1">
      <c r="A135" s="14"/>
      <c r="B135" s="229"/>
      <c r="C135" s="230"/>
      <c r="D135" s="220" t="s">
        <v>126</v>
      </c>
      <c r="E135" s="231" t="s">
        <v>19</v>
      </c>
      <c r="F135" s="232" t="s">
        <v>192</v>
      </c>
      <c r="G135" s="230"/>
      <c r="H135" s="233">
        <v>2.3290000000000002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9" t="s">
        <v>126</v>
      </c>
      <c r="AU135" s="239" t="s">
        <v>122</v>
      </c>
      <c r="AV135" s="14" t="s">
        <v>122</v>
      </c>
      <c r="AW135" s="14" t="s">
        <v>35</v>
      </c>
      <c r="AX135" s="14" t="s">
        <v>73</v>
      </c>
      <c r="AY135" s="239" t="s">
        <v>114</v>
      </c>
    </row>
    <row r="136" s="16" customFormat="1">
      <c r="A136" s="16"/>
      <c r="B136" s="262"/>
      <c r="C136" s="263"/>
      <c r="D136" s="220" t="s">
        <v>126</v>
      </c>
      <c r="E136" s="264" t="s">
        <v>19</v>
      </c>
      <c r="F136" s="265" t="s">
        <v>193</v>
      </c>
      <c r="G136" s="263"/>
      <c r="H136" s="266">
        <v>3.887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72" t="s">
        <v>126</v>
      </c>
      <c r="AU136" s="272" t="s">
        <v>122</v>
      </c>
      <c r="AV136" s="16" t="s">
        <v>142</v>
      </c>
      <c r="AW136" s="16" t="s">
        <v>35</v>
      </c>
      <c r="AX136" s="16" t="s">
        <v>73</v>
      </c>
      <c r="AY136" s="272" t="s">
        <v>114</v>
      </c>
    </row>
    <row r="137" s="14" customFormat="1">
      <c r="A137" s="14"/>
      <c r="B137" s="229"/>
      <c r="C137" s="230"/>
      <c r="D137" s="220" t="s">
        <v>126</v>
      </c>
      <c r="E137" s="231" t="s">
        <v>19</v>
      </c>
      <c r="F137" s="232" t="s">
        <v>149</v>
      </c>
      <c r="G137" s="230"/>
      <c r="H137" s="233">
        <v>2.577</v>
      </c>
      <c r="I137" s="234"/>
      <c r="J137" s="230"/>
      <c r="K137" s="230"/>
      <c r="L137" s="235"/>
      <c r="M137" s="236"/>
      <c r="N137" s="237"/>
      <c r="O137" s="237"/>
      <c r="P137" s="237"/>
      <c r="Q137" s="237"/>
      <c r="R137" s="237"/>
      <c r="S137" s="237"/>
      <c r="T137" s="23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9" t="s">
        <v>126</v>
      </c>
      <c r="AU137" s="239" t="s">
        <v>122</v>
      </c>
      <c r="AV137" s="14" t="s">
        <v>122</v>
      </c>
      <c r="AW137" s="14" t="s">
        <v>35</v>
      </c>
      <c r="AX137" s="14" t="s">
        <v>73</v>
      </c>
      <c r="AY137" s="239" t="s">
        <v>114</v>
      </c>
    </row>
    <row r="138" s="14" customFormat="1">
      <c r="A138" s="14"/>
      <c r="B138" s="229"/>
      <c r="C138" s="230"/>
      <c r="D138" s="220" t="s">
        <v>126</v>
      </c>
      <c r="E138" s="231" t="s">
        <v>19</v>
      </c>
      <c r="F138" s="232" t="s">
        <v>150</v>
      </c>
      <c r="G138" s="230"/>
      <c r="H138" s="233">
        <v>3.5699999999999998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9" t="s">
        <v>126</v>
      </c>
      <c r="AU138" s="239" t="s">
        <v>122</v>
      </c>
      <c r="AV138" s="14" t="s">
        <v>122</v>
      </c>
      <c r="AW138" s="14" t="s">
        <v>35</v>
      </c>
      <c r="AX138" s="14" t="s">
        <v>73</v>
      </c>
      <c r="AY138" s="239" t="s">
        <v>114</v>
      </c>
    </row>
    <row r="139" s="14" customFormat="1">
      <c r="A139" s="14"/>
      <c r="B139" s="229"/>
      <c r="C139" s="230"/>
      <c r="D139" s="220" t="s">
        <v>126</v>
      </c>
      <c r="E139" s="231" t="s">
        <v>19</v>
      </c>
      <c r="F139" s="232" t="s">
        <v>151</v>
      </c>
      <c r="G139" s="230"/>
      <c r="H139" s="233">
        <v>9.3160000000000007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9" t="s">
        <v>126</v>
      </c>
      <c r="AU139" s="239" t="s">
        <v>122</v>
      </c>
      <c r="AV139" s="14" t="s">
        <v>122</v>
      </c>
      <c r="AW139" s="14" t="s">
        <v>35</v>
      </c>
      <c r="AX139" s="14" t="s">
        <v>73</v>
      </c>
      <c r="AY139" s="239" t="s">
        <v>114</v>
      </c>
    </row>
    <row r="140" s="16" customFormat="1">
      <c r="A140" s="16"/>
      <c r="B140" s="262"/>
      <c r="C140" s="263"/>
      <c r="D140" s="220" t="s">
        <v>126</v>
      </c>
      <c r="E140" s="264" t="s">
        <v>19</v>
      </c>
      <c r="F140" s="265" t="s">
        <v>193</v>
      </c>
      <c r="G140" s="263"/>
      <c r="H140" s="266">
        <v>15.462999999999999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72" t="s">
        <v>126</v>
      </c>
      <c r="AU140" s="272" t="s">
        <v>122</v>
      </c>
      <c r="AV140" s="16" t="s">
        <v>142</v>
      </c>
      <c r="AW140" s="16" t="s">
        <v>35</v>
      </c>
      <c r="AX140" s="16" t="s">
        <v>73</v>
      </c>
      <c r="AY140" s="272" t="s">
        <v>114</v>
      </c>
    </row>
    <row r="141" s="15" customFormat="1">
      <c r="A141" s="15"/>
      <c r="B141" s="240"/>
      <c r="C141" s="241"/>
      <c r="D141" s="220" t="s">
        <v>126</v>
      </c>
      <c r="E141" s="242" t="s">
        <v>19</v>
      </c>
      <c r="F141" s="243" t="s">
        <v>131</v>
      </c>
      <c r="G141" s="241"/>
      <c r="H141" s="244">
        <v>19.350000000000001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0" t="s">
        <v>126</v>
      </c>
      <c r="AU141" s="250" t="s">
        <v>122</v>
      </c>
      <c r="AV141" s="15" t="s">
        <v>121</v>
      </c>
      <c r="AW141" s="15" t="s">
        <v>35</v>
      </c>
      <c r="AX141" s="15" t="s">
        <v>78</v>
      </c>
      <c r="AY141" s="250" t="s">
        <v>114</v>
      </c>
    </row>
    <row r="142" s="14" customFormat="1">
      <c r="A142" s="14"/>
      <c r="B142" s="229"/>
      <c r="C142" s="230"/>
      <c r="D142" s="220" t="s">
        <v>126</v>
      </c>
      <c r="E142" s="230"/>
      <c r="F142" s="232" t="s">
        <v>194</v>
      </c>
      <c r="G142" s="230"/>
      <c r="H142" s="233">
        <v>32.895000000000003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9" t="s">
        <v>126</v>
      </c>
      <c r="AU142" s="239" t="s">
        <v>122</v>
      </c>
      <c r="AV142" s="14" t="s">
        <v>122</v>
      </c>
      <c r="AW142" s="14" t="s">
        <v>4</v>
      </c>
      <c r="AX142" s="14" t="s">
        <v>78</v>
      </c>
      <c r="AY142" s="239" t="s">
        <v>114</v>
      </c>
    </row>
    <row r="143" s="2" customFormat="1" ht="16.5" customHeight="1">
      <c r="A143" s="41"/>
      <c r="B143" s="42"/>
      <c r="C143" s="252" t="s">
        <v>195</v>
      </c>
      <c r="D143" s="252" t="s">
        <v>185</v>
      </c>
      <c r="E143" s="253" t="s">
        <v>196</v>
      </c>
      <c r="F143" s="254" t="s">
        <v>197</v>
      </c>
      <c r="G143" s="255" t="s">
        <v>172</v>
      </c>
      <c r="H143" s="256">
        <v>19.824000000000002</v>
      </c>
      <c r="I143" s="257"/>
      <c r="J143" s="258">
        <f>ROUND(I143*H143,2)</f>
        <v>0</v>
      </c>
      <c r="K143" s="254" t="s">
        <v>120</v>
      </c>
      <c r="L143" s="259"/>
      <c r="M143" s="260" t="s">
        <v>19</v>
      </c>
      <c r="N143" s="261" t="s">
        <v>45</v>
      </c>
      <c r="O143" s="87"/>
      <c r="P143" s="209">
        <f>O143*H143</f>
        <v>0</v>
      </c>
      <c r="Q143" s="209">
        <v>1</v>
      </c>
      <c r="R143" s="209">
        <f>Q143*H143</f>
        <v>19.824000000000002</v>
      </c>
      <c r="S143" s="209">
        <v>0</v>
      </c>
      <c r="T143" s="210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1" t="s">
        <v>176</v>
      </c>
      <c r="AT143" s="211" t="s">
        <v>185</v>
      </c>
      <c r="AU143" s="211" t="s">
        <v>122</v>
      </c>
      <c r="AY143" s="20" t="s">
        <v>114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0" t="s">
        <v>122</v>
      </c>
      <c r="BK143" s="212">
        <f>ROUND(I143*H143,2)</f>
        <v>0</v>
      </c>
      <c r="BL143" s="20" t="s">
        <v>121</v>
      </c>
      <c r="BM143" s="211" t="s">
        <v>198</v>
      </c>
    </row>
    <row r="144" s="13" customFormat="1">
      <c r="A144" s="13"/>
      <c r="B144" s="218"/>
      <c r="C144" s="219"/>
      <c r="D144" s="220" t="s">
        <v>126</v>
      </c>
      <c r="E144" s="221" t="s">
        <v>19</v>
      </c>
      <c r="F144" s="222" t="s">
        <v>199</v>
      </c>
      <c r="G144" s="219"/>
      <c r="H144" s="221" t="s">
        <v>19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126</v>
      </c>
      <c r="AU144" s="228" t="s">
        <v>122</v>
      </c>
      <c r="AV144" s="13" t="s">
        <v>78</v>
      </c>
      <c r="AW144" s="13" t="s">
        <v>35</v>
      </c>
      <c r="AX144" s="13" t="s">
        <v>73</v>
      </c>
      <c r="AY144" s="228" t="s">
        <v>114</v>
      </c>
    </row>
    <row r="145" s="14" customFormat="1">
      <c r="A145" s="14"/>
      <c r="B145" s="229"/>
      <c r="C145" s="230"/>
      <c r="D145" s="220" t="s">
        <v>126</v>
      </c>
      <c r="E145" s="231" t="s">
        <v>19</v>
      </c>
      <c r="F145" s="232" t="s">
        <v>200</v>
      </c>
      <c r="G145" s="230"/>
      <c r="H145" s="233">
        <v>1.9650000000000001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9" t="s">
        <v>126</v>
      </c>
      <c r="AU145" s="239" t="s">
        <v>122</v>
      </c>
      <c r="AV145" s="14" t="s">
        <v>122</v>
      </c>
      <c r="AW145" s="14" t="s">
        <v>35</v>
      </c>
      <c r="AX145" s="14" t="s">
        <v>73</v>
      </c>
      <c r="AY145" s="239" t="s">
        <v>114</v>
      </c>
    </row>
    <row r="146" s="14" customFormat="1">
      <c r="A146" s="14"/>
      <c r="B146" s="229"/>
      <c r="C146" s="230"/>
      <c r="D146" s="220" t="s">
        <v>126</v>
      </c>
      <c r="E146" s="231" t="s">
        <v>19</v>
      </c>
      <c r="F146" s="232" t="s">
        <v>201</v>
      </c>
      <c r="G146" s="230"/>
      <c r="H146" s="233">
        <v>2.7090000000000001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9" t="s">
        <v>126</v>
      </c>
      <c r="AU146" s="239" t="s">
        <v>122</v>
      </c>
      <c r="AV146" s="14" t="s">
        <v>122</v>
      </c>
      <c r="AW146" s="14" t="s">
        <v>35</v>
      </c>
      <c r="AX146" s="14" t="s">
        <v>73</v>
      </c>
      <c r="AY146" s="239" t="s">
        <v>114</v>
      </c>
    </row>
    <row r="147" s="14" customFormat="1">
      <c r="A147" s="14"/>
      <c r="B147" s="229"/>
      <c r="C147" s="230"/>
      <c r="D147" s="220" t="s">
        <v>126</v>
      </c>
      <c r="E147" s="231" t="s">
        <v>19</v>
      </c>
      <c r="F147" s="232" t="s">
        <v>202</v>
      </c>
      <c r="G147" s="230"/>
      <c r="H147" s="233">
        <v>6.9870000000000001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9" t="s">
        <v>126</v>
      </c>
      <c r="AU147" s="239" t="s">
        <v>122</v>
      </c>
      <c r="AV147" s="14" t="s">
        <v>122</v>
      </c>
      <c r="AW147" s="14" t="s">
        <v>35</v>
      </c>
      <c r="AX147" s="14" t="s">
        <v>73</v>
      </c>
      <c r="AY147" s="239" t="s">
        <v>114</v>
      </c>
    </row>
    <row r="148" s="15" customFormat="1">
      <c r="A148" s="15"/>
      <c r="B148" s="240"/>
      <c r="C148" s="241"/>
      <c r="D148" s="220" t="s">
        <v>126</v>
      </c>
      <c r="E148" s="242" t="s">
        <v>19</v>
      </c>
      <c r="F148" s="243" t="s">
        <v>131</v>
      </c>
      <c r="G148" s="241"/>
      <c r="H148" s="244">
        <v>11.661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0" t="s">
        <v>126</v>
      </c>
      <c r="AU148" s="250" t="s">
        <v>122</v>
      </c>
      <c r="AV148" s="15" t="s">
        <v>121</v>
      </c>
      <c r="AW148" s="15" t="s">
        <v>35</v>
      </c>
      <c r="AX148" s="15" t="s">
        <v>78</v>
      </c>
      <c r="AY148" s="250" t="s">
        <v>114</v>
      </c>
    </row>
    <row r="149" s="14" customFormat="1">
      <c r="A149" s="14"/>
      <c r="B149" s="229"/>
      <c r="C149" s="230"/>
      <c r="D149" s="220" t="s">
        <v>126</v>
      </c>
      <c r="E149" s="230"/>
      <c r="F149" s="232" t="s">
        <v>203</v>
      </c>
      <c r="G149" s="230"/>
      <c r="H149" s="233">
        <v>19.824000000000002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126</v>
      </c>
      <c r="AU149" s="239" t="s">
        <v>122</v>
      </c>
      <c r="AV149" s="14" t="s">
        <v>122</v>
      </c>
      <c r="AW149" s="14" t="s">
        <v>4</v>
      </c>
      <c r="AX149" s="14" t="s">
        <v>78</v>
      </c>
      <c r="AY149" s="239" t="s">
        <v>114</v>
      </c>
    </row>
    <row r="150" s="12" customFormat="1" ht="22.8" customHeight="1">
      <c r="A150" s="12"/>
      <c r="B150" s="184"/>
      <c r="C150" s="185"/>
      <c r="D150" s="186" t="s">
        <v>72</v>
      </c>
      <c r="E150" s="198" t="s">
        <v>157</v>
      </c>
      <c r="F150" s="198" t="s">
        <v>204</v>
      </c>
      <c r="G150" s="185"/>
      <c r="H150" s="185"/>
      <c r="I150" s="188"/>
      <c r="J150" s="199">
        <f>BK150</f>
        <v>0</v>
      </c>
      <c r="K150" s="185"/>
      <c r="L150" s="190"/>
      <c r="M150" s="191"/>
      <c r="N150" s="192"/>
      <c r="O150" s="192"/>
      <c r="P150" s="193">
        <f>SUM(P151:P159)</f>
        <v>0</v>
      </c>
      <c r="Q150" s="192"/>
      <c r="R150" s="193">
        <f>SUM(R151:R159)</f>
        <v>13.567060859999998</v>
      </c>
      <c r="S150" s="192"/>
      <c r="T150" s="194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5" t="s">
        <v>78</v>
      </c>
      <c r="AT150" s="196" t="s">
        <v>72</v>
      </c>
      <c r="AU150" s="196" t="s">
        <v>78</v>
      </c>
      <c r="AY150" s="195" t="s">
        <v>114</v>
      </c>
      <c r="BK150" s="197">
        <f>SUM(BK151:BK159)</f>
        <v>0</v>
      </c>
    </row>
    <row r="151" s="2" customFormat="1" ht="78" customHeight="1">
      <c r="A151" s="41"/>
      <c r="B151" s="42"/>
      <c r="C151" s="200" t="s">
        <v>205</v>
      </c>
      <c r="D151" s="200" t="s">
        <v>116</v>
      </c>
      <c r="E151" s="201" t="s">
        <v>206</v>
      </c>
      <c r="F151" s="202" t="s">
        <v>207</v>
      </c>
      <c r="G151" s="203" t="s">
        <v>119</v>
      </c>
      <c r="H151" s="204">
        <v>152.06299999999999</v>
      </c>
      <c r="I151" s="205"/>
      <c r="J151" s="206">
        <f>ROUND(I151*H151,2)</f>
        <v>0</v>
      </c>
      <c r="K151" s="202" t="s">
        <v>120</v>
      </c>
      <c r="L151" s="47"/>
      <c r="M151" s="207" t="s">
        <v>19</v>
      </c>
      <c r="N151" s="208" t="s">
        <v>45</v>
      </c>
      <c r="O151" s="87"/>
      <c r="P151" s="209">
        <f>O151*H151</f>
        <v>0</v>
      </c>
      <c r="Q151" s="209">
        <v>0.089219999999999994</v>
      </c>
      <c r="R151" s="209">
        <f>Q151*H151</f>
        <v>13.567060859999998</v>
      </c>
      <c r="S151" s="209">
        <v>0</v>
      </c>
      <c r="T151" s="210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1" t="s">
        <v>121</v>
      </c>
      <c r="AT151" s="211" t="s">
        <v>116</v>
      </c>
      <c r="AU151" s="211" t="s">
        <v>122</v>
      </c>
      <c r="AY151" s="20" t="s">
        <v>114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20" t="s">
        <v>122</v>
      </c>
      <c r="BK151" s="212">
        <f>ROUND(I151*H151,2)</f>
        <v>0</v>
      </c>
      <c r="BL151" s="20" t="s">
        <v>121</v>
      </c>
      <c r="BM151" s="211" t="s">
        <v>208</v>
      </c>
    </row>
    <row r="152" s="2" customFormat="1">
      <c r="A152" s="41"/>
      <c r="B152" s="42"/>
      <c r="C152" s="43"/>
      <c r="D152" s="213" t="s">
        <v>124</v>
      </c>
      <c r="E152" s="43"/>
      <c r="F152" s="214" t="s">
        <v>209</v>
      </c>
      <c r="G152" s="43"/>
      <c r="H152" s="43"/>
      <c r="I152" s="215"/>
      <c r="J152" s="43"/>
      <c r="K152" s="43"/>
      <c r="L152" s="47"/>
      <c r="M152" s="216"/>
      <c r="N152" s="217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124</v>
      </c>
      <c r="AU152" s="20" t="s">
        <v>122</v>
      </c>
    </row>
    <row r="153" s="13" customFormat="1">
      <c r="A153" s="13"/>
      <c r="B153" s="218"/>
      <c r="C153" s="219"/>
      <c r="D153" s="220" t="s">
        <v>126</v>
      </c>
      <c r="E153" s="221" t="s">
        <v>19</v>
      </c>
      <c r="F153" s="222" t="s">
        <v>127</v>
      </c>
      <c r="G153" s="219"/>
      <c r="H153" s="221" t="s">
        <v>19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126</v>
      </c>
      <c r="AU153" s="228" t="s">
        <v>122</v>
      </c>
      <c r="AV153" s="13" t="s">
        <v>78</v>
      </c>
      <c r="AW153" s="13" t="s">
        <v>35</v>
      </c>
      <c r="AX153" s="13" t="s">
        <v>73</v>
      </c>
      <c r="AY153" s="228" t="s">
        <v>114</v>
      </c>
    </row>
    <row r="154" s="14" customFormat="1">
      <c r="A154" s="14"/>
      <c r="B154" s="229"/>
      <c r="C154" s="230"/>
      <c r="D154" s="220" t="s">
        <v>126</v>
      </c>
      <c r="E154" s="231" t="s">
        <v>19</v>
      </c>
      <c r="F154" s="232" t="s">
        <v>128</v>
      </c>
      <c r="G154" s="230"/>
      <c r="H154" s="233">
        <v>29.265000000000001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9" t="s">
        <v>126</v>
      </c>
      <c r="AU154" s="239" t="s">
        <v>122</v>
      </c>
      <c r="AV154" s="14" t="s">
        <v>122</v>
      </c>
      <c r="AW154" s="14" t="s">
        <v>35</v>
      </c>
      <c r="AX154" s="14" t="s">
        <v>73</v>
      </c>
      <c r="AY154" s="239" t="s">
        <v>114</v>
      </c>
    </row>
    <row r="155" s="14" customFormat="1">
      <c r="A155" s="14"/>
      <c r="B155" s="229"/>
      <c r="C155" s="230"/>
      <c r="D155" s="220" t="s">
        <v>126</v>
      </c>
      <c r="E155" s="231" t="s">
        <v>19</v>
      </c>
      <c r="F155" s="232" t="s">
        <v>129</v>
      </c>
      <c r="G155" s="230"/>
      <c r="H155" s="233">
        <v>39.899999999999999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9" t="s">
        <v>126</v>
      </c>
      <c r="AU155" s="239" t="s">
        <v>122</v>
      </c>
      <c r="AV155" s="14" t="s">
        <v>122</v>
      </c>
      <c r="AW155" s="14" t="s">
        <v>35</v>
      </c>
      <c r="AX155" s="14" t="s">
        <v>73</v>
      </c>
      <c r="AY155" s="239" t="s">
        <v>114</v>
      </c>
    </row>
    <row r="156" s="14" customFormat="1">
      <c r="A156" s="14"/>
      <c r="B156" s="229"/>
      <c r="C156" s="230"/>
      <c r="D156" s="220" t="s">
        <v>126</v>
      </c>
      <c r="E156" s="231" t="s">
        <v>19</v>
      </c>
      <c r="F156" s="232" t="s">
        <v>130</v>
      </c>
      <c r="G156" s="230"/>
      <c r="H156" s="233">
        <v>82.897999999999996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126</v>
      </c>
      <c r="AU156" s="239" t="s">
        <v>122</v>
      </c>
      <c r="AV156" s="14" t="s">
        <v>122</v>
      </c>
      <c r="AW156" s="14" t="s">
        <v>35</v>
      </c>
      <c r="AX156" s="14" t="s">
        <v>73</v>
      </c>
      <c r="AY156" s="239" t="s">
        <v>114</v>
      </c>
    </row>
    <row r="157" s="15" customFormat="1">
      <c r="A157" s="15"/>
      <c r="B157" s="240"/>
      <c r="C157" s="241"/>
      <c r="D157" s="220" t="s">
        <v>126</v>
      </c>
      <c r="E157" s="242" t="s">
        <v>19</v>
      </c>
      <c r="F157" s="243" t="s">
        <v>131</v>
      </c>
      <c r="G157" s="241"/>
      <c r="H157" s="244">
        <v>152.06299999999999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0" t="s">
        <v>126</v>
      </c>
      <c r="AU157" s="250" t="s">
        <v>122</v>
      </c>
      <c r="AV157" s="15" t="s">
        <v>121</v>
      </c>
      <c r="AW157" s="15" t="s">
        <v>35</v>
      </c>
      <c r="AX157" s="15" t="s">
        <v>78</v>
      </c>
      <c r="AY157" s="250" t="s">
        <v>114</v>
      </c>
    </row>
    <row r="158" s="2" customFormat="1" ht="24.15" customHeight="1">
      <c r="A158" s="41"/>
      <c r="B158" s="42"/>
      <c r="C158" s="252" t="s">
        <v>8</v>
      </c>
      <c r="D158" s="252" t="s">
        <v>185</v>
      </c>
      <c r="E158" s="253" t="s">
        <v>210</v>
      </c>
      <c r="F158" s="254" t="s">
        <v>211</v>
      </c>
      <c r="G158" s="255" t="s">
        <v>119</v>
      </c>
      <c r="H158" s="256">
        <v>17.399999999999999</v>
      </c>
      <c r="I158" s="257"/>
      <c r="J158" s="258">
        <f>ROUND(I158*H158,2)</f>
        <v>0</v>
      </c>
      <c r="K158" s="254" t="s">
        <v>19</v>
      </c>
      <c r="L158" s="259"/>
      <c r="M158" s="260" t="s">
        <v>19</v>
      </c>
      <c r="N158" s="261" t="s">
        <v>45</v>
      </c>
      <c r="O158" s="87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1" t="s">
        <v>176</v>
      </c>
      <c r="AT158" s="211" t="s">
        <v>185</v>
      </c>
      <c r="AU158" s="211" t="s">
        <v>122</v>
      </c>
      <c r="AY158" s="20" t="s">
        <v>114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0" t="s">
        <v>122</v>
      </c>
      <c r="BK158" s="212">
        <f>ROUND(I158*H158,2)</f>
        <v>0</v>
      </c>
      <c r="BL158" s="20" t="s">
        <v>121</v>
      </c>
      <c r="BM158" s="211" t="s">
        <v>212</v>
      </c>
    </row>
    <row r="159" s="14" customFormat="1">
      <c r="A159" s="14"/>
      <c r="B159" s="229"/>
      <c r="C159" s="230"/>
      <c r="D159" s="220" t="s">
        <v>126</v>
      </c>
      <c r="E159" s="231" t="s">
        <v>19</v>
      </c>
      <c r="F159" s="232" t="s">
        <v>213</v>
      </c>
      <c r="G159" s="230"/>
      <c r="H159" s="233">
        <v>17.399999999999999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9" t="s">
        <v>126</v>
      </c>
      <c r="AU159" s="239" t="s">
        <v>122</v>
      </c>
      <c r="AV159" s="14" t="s">
        <v>122</v>
      </c>
      <c r="AW159" s="14" t="s">
        <v>35</v>
      </c>
      <c r="AX159" s="14" t="s">
        <v>78</v>
      </c>
      <c r="AY159" s="239" t="s">
        <v>114</v>
      </c>
    </row>
    <row r="160" s="12" customFormat="1" ht="22.8" customHeight="1">
      <c r="A160" s="12"/>
      <c r="B160" s="184"/>
      <c r="C160" s="185"/>
      <c r="D160" s="186" t="s">
        <v>72</v>
      </c>
      <c r="E160" s="198" t="s">
        <v>163</v>
      </c>
      <c r="F160" s="198" t="s">
        <v>214</v>
      </c>
      <c r="G160" s="185"/>
      <c r="H160" s="185"/>
      <c r="I160" s="188"/>
      <c r="J160" s="199">
        <f>BK160</f>
        <v>0</v>
      </c>
      <c r="K160" s="185"/>
      <c r="L160" s="190"/>
      <c r="M160" s="191"/>
      <c r="N160" s="192"/>
      <c r="O160" s="192"/>
      <c r="P160" s="193">
        <f>SUM(P161:P163)</f>
        <v>0</v>
      </c>
      <c r="Q160" s="192"/>
      <c r="R160" s="193">
        <f>SUM(R161:R163)</f>
        <v>9.0430086000000003</v>
      </c>
      <c r="S160" s="192"/>
      <c r="T160" s="194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5" t="s">
        <v>78</v>
      </c>
      <c r="AT160" s="196" t="s">
        <v>72</v>
      </c>
      <c r="AU160" s="196" t="s">
        <v>78</v>
      </c>
      <c r="AY160" s="195" t="s">
        <v>114</v>
      </c>
      <c r="BK160" s="197">
        <f>SUM(BK161:BK163)</f>
        <v>0</v>
      </c>
    </row>
    <row r="161" s="2" customFormat="1" ht="33" customHeight="1">
      <c r="A161" s="41"/>
      <c r="B161" s="42"/>
      <c r="C161" s="200" t="s">
        <v>215</v>
      </c>
      <c r="D161" s="200" t="s">
        <v>116</v>
      </c>
      <c r="E161" s="201" t="s">
        <v>216</v>
      </c>
      <c r="F161" s="202" t="s">
        <v>217</v>
      </c>
      <c r="G161" s="203" t="s">
        <v>145</v>
      </c>
      <c r="H161" s="204">
        <v>3.9300000000000002</v>
      </c>
      <c r="I161" s="205"/>
      <c r="J161" s="206">
        <f>ROUND(I161*H161,2)</f>
        <v>0</v>
      </c>
      <c r="K161" s="202" t="s">
        <v>120</v>
      </c>
      <c r="L161" s="47"/>
      <c r="M161" s="207" t="s">
        <v>19</v>
      </c>
      <c r="N161" s="208" t="s">
        <v>45</v>
      </c>
      <c r="O161" s="87"/>
      <c r="P161" s="209">
        <f>O161*H161</f>
        <v>0</v>
      </c>
      <c r="Q161" s="209">
        <v>2.3010199999999998</v>
      </c>
      <c r="R161" s="209">
        <f>Q161*H161</f>
        <v>9.0430086000000003</v>
      </c>
      <c r="S161" s="209">
        <v>0</v>
      </c>
      <c r="T161" s="210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1" t="s">
        <v>121</v>
      </c>
      <c r="AT161" s="211" t="s">
        <v>116</v>
      </c>
      <c r="AU161" s="211" t="s">
        <v>122</v>
      </c>
      <c r="AY161" s="20" t="s">
        <v>114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0" t="s">
        <v>122</v>
      </c>
      <c r="BK161" s="212">
        <f>ROUND(I161*H161,2)</f>
        <v>0</v>
      </c>
      <c r="BL161" s="20" t="s">
        <v>121</v>
      </c>
      <c r="BM161" s="211" t="s">
        <v>218</v>
      </c>
    </row>
    <row r="162" s="2" customFormat="1">
      <c r="A162" s="41"/>
      <c r="B162" s="42"/>
      <c r="C162" s="43"/>
      <c r="D162" s="213" t="s">
        <v>124</v>
      </c>
      <c r="E162" s="43"/>
      <c r="F162" s="214" t="s">
        <v>219</v>
      </c>
      <c r="G162" s="43"/>
      <c r="H162" s="43"/>
      <c r="I162" s="215"/>
      <c r="J162" s="43"/>
      <c r="K162" s="43"/>
      <c r="L162" s="47"/>
      <c r="M162" s="216"/>
      <c r="N162" s="217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124</v>
      </c>
      <c r="AU162" s="20" t="s">
        <v>122</v>
      </c>
    </row>
    <row r="163" s="14" customFormat="1">
      <c r="A163" s="14"/>
      <c r="B163" s="229"/>
      <c r="C163" s="230"/>
      <c r="D163" s="220" t="s">
        <v>126</v>
      </c>
      <c r="E163" s="231" t="s">
        <v>19</v>
      </c>
      <c r="F163" s="232" t="s">
        <v>220</v>
      </c>
      <c r="G163" s="230"/>
      <c r="H163" s="233">
        <v>3.9300000000000002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9" t="s">
        <v>126</v>
      </c>
      <c r="AU163" s="239" t="s">
        <v>122</v>
      </c>
      <c r="AV163" s="14" t="s">
        <v>122</v>
      </c>
      <c r="AW163" s="14" t="s">
        <v>35</v>
      </c>
      <c r="AX163" s="14" t="s">
        <v>78</v>
      </c>
      <c r="AY163" s="239" t="s">
        <v>114</v>
      </c>
    </row>
    <row r="164" s="12" customFormat="1" ht="22.8" customHeight="1">
      <c r="A164" s="12"/>
      <c r="B164" s="184"/>
      <c r="C164" s="185"/>
      <c r="D164" s="186" t="s">
        <v>72</v>
      </c>
      <c r="E164" s="198" t="s">
        <v>184</v>
      </c>
      <c r="F164" s="198" t="s">
        <v>221</v>
      </c>
      <c r="G164" s="185"/>
      <c r="H164" s="185"/>
      <c r="I164" s="188"/>
      <c r="J164" s="199">
        <f>BK164</f>
        <v>0</v>
      </c>
      <c r="K164" s="185"/>
      <c r="L164" s="190"/>
      <c r="M164" s="191"/>
      <c r="N164" s="192"/>
      <c r="O164" s="192"/>
      <c r="P164" s="193">
        <f>SUM(P165:P209)</f>
        <v>0</v>
      </c>
      <c r="Q164" s="192"/>
      <c r="R164" s="193">
        <f>SUM(R165:R209)</f>
        <v>0</v>
      </c>
      <c r="S164" s="192"/>
      <c r="T164" s="194">
        <f>SUM(T165:T209)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5" t="s">
        <v>78</v>
      </c>
      <c r="AT164" s="196" t="s">
        <v>72</v>
      </c>
      <c r="AU164" s="196" t="s">
        <v>78</v>
      </c>
      <c r="AY164" s="195" t="s">
        <v>114</v>
      </c>
      <c r="BK164" s="197">
        <f>SUM(BK165:BK209)</f>
        <v>0</v>
      </c>
    </row>
    <row r="165" s="2" customFormat="1" ht="16.5" customHeight="1">
      <c r="A165" s="41"/>
      <c r="B165" s="42"/>
      <c r="C165" s="200" t="s">
        <v>222</v>
      </c>
      <c r="D165" s="200" t="s">
        <v>116</v>
      </c>
      <c r="E165" s="201" t="s">
        <v>223</v>
      </c>
      <c r="F165" s="202" t="s">
        <v>224</v>
      </c>
      <c r="G165" s="203" t="s">
        <v>225</v>
      </c>
      <c r="H165" s="204">
        <v>16</v>
      </c>
      <c r="I165" s="205"/>
      <c r="J165" s="206">
        <f>ROUND(I165*H165,2)</f>
        <v>0</v>
      </c>
      <c r="K165" s="202" t="s">
        <v>19</v>
      </c>
      <c r="L165" s="47"/>
      <c r="M165" s="207" t="s">
        <v>19</v>
      </c>
      <c r="N165" s="208" t="s">
        <v>45</v>
      </c>
      <c r="O165" s="87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1" t="s">
        <v>121</v>
      </c>
      <c r="AT165" s="211" t="s">
        <v>116</v>
      </c>
      <c r="AU165" s="211" t="s">
        <v>122</v>
      </c>
      <c r="AY165" s="20" t="s">
        <v>114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20" t="s">
        <v>122</v>
      </c>
      <c r="BK165" s="212">
        <f>ROUND(I165*H165,2)</f>
        <v>0</v>
      </c>
      <c r="BL165" s="20" t="s">
        <v>121</v>
      </c>
      <c r="BM165" s="211" t="s">
        <v>226</v>
      </c>
    </row>
    <row r="166" s="2" customFormat="1" ht="16.5" customHeight="1">
      <c r="A166" s="41"/>
      <c r="B166" s="42"/>
      <c r="C166" s="200" t="s">
        <v>227</v>
      </c>
      <c r="D166" s="200" t="s">
        <v>116</v>
      </c>
      <c r="E166" s="201" t="s">
        <v>228</v>
      </c>
      <c r="F166" s="202" t="s">
        <v>229</v>
      </c>
      <c r="G166" s="203" t="s">
        <v>119</v>
      </c>
      <c r="H166" s="204">
        <v>131</v>
      </c>
      <c r="I166" s="205"/>
      <c r="J166" s="206">
        <f>ROUND(I166*H166,2)</f>
        <v>0</v>
      </c>
      <c r="K166" s="202" t="s">
        <v>19</v>
      </c>
      <c r="L166" s="47"/>
      <c r="M166" s="207" t="s">
        <v>19</v>
      </c>
      <c r="N166" s="208" t="s">
        <v>45</v>
      </c>
      <c r="O166" s="87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1" t="s">
        <v>121</v>
      </c>
      <c r="AT166" s="211" t="s">
        <v>116</v>
      </c>
      <c r="AU166" s="211" t="s">
        <v>122</v>
      </c>
      <c r="AY166" s="20" t="s">
        <v>114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20" t="s">
        <v>122</v>
      </c>
      <c r="BK166" s="212">
        <f>ROUND(I166*H166,2)</f>
        <v>0</v>
      </c>
      <c r="BL166" s="20" t="s">
        <v>121</v>
      </c>
      <c r="BM166" s="211" t="s">
        <v>230</v>
      </c>
    </row>
    <row r="167" s="14" customFormat="1">
      <c r="A167" s="14"/>
      <c r="B167" s="229"/>
      <c r="C167" s="230"/>
      <c r="D167" s="220" t="s">
        <v>126</v>
      </c>
      <c r="E167" s="231" t="s">
        <v>19</v>
      </c>
      <c r="F167" s="232" t="s">
        <v>231</v>
      </c>
      <c r="G167" s="230"/>
      <c r="H167" s="233">
        <v>393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9" t="s">
        <v>126</v>
      </c>
      <c r="AU167" s="239" t="s">
        <v>122</v>
      </c>
      <c r="AV167" s="14" t="s">
        <v>122</v>
      </c>
      <c r="AW167" s="14" t="s">
        <v>35</v>
      </c>
      <c r="AX167" s="14" t="s">
        <v>73</v>
      </c>
      <c r="AY167" s="239" t="s">
        <v>114</v>
      </c>
    </row>
    <row r="168" s="14" customFormat="1">
      <c r="A168" s="14"/>
      <c r="B168" s="229"/>
      <c r="C168" s="230"/>
      <c r="D168" s="220" t="s">
        <v>126</v>
      </c>
      <c r="E168" s="231" t="s">
        <v>19</v>
      </c>
      <c r="F168" s="232" t="s">
        <v>232</v>
      </c>
      <c r="G168" s="230"/>
      <c r="H168" s="233">
        <v>131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9" t="s">
        <v>126</v>
      </c>
      <c r="AU168" s="239" t="s">
        <v>122</v>
      </c>
      <c r="AV168" s="14" t="s">
        <v>122</v>
      </c>
      <c r="AW168" s="14" t="s">
        <v>35</v>
      </c>
      <c r="AX168" s="14" t="s">
        <v>78</v>
      </c>
      <c r="AY168" s="239" t="s">
        <v>114</v>
      </c>
    </row>
    <row r="169" s="2" customFormat="1" ht="21.75" customHeight="1">
      <c r="A169" s="41"/>
      <c r="B169" s="42"/>
      <c r="C169" s="200" t="s">
        <v>233</v>
      </c>
      <c r="D169" s="200" t="s">
        <v>116</v>
      </c>
      <c r="E169" s="201" t="s">
        <v>234</v>
      </c>
      <c r="F169" s="202" t="s">
        <v>235</v>
      </c>
      <c r="G169" s="203" t="s">
        <v>236</v>
      </c>
      <c r="H169" s="204">
        <v>1</v>
      </c>
      <c r="I169" s="205"/>
      <c r="J169" s="206">
        <f>ROUND(I169*H169,2)</f>
        <v>0</v>
      </c>
      <c r="K169" s="202" t="s">
        <v>19</v>
      </c>
      <c r="L169" s="47"/>
      <c r="M169" s="207" t="s">
        <v>19</v>
      </c>
      <c r="N169" s="208" t="s">
        <v>45</v>
      </c>
      <c r="O169" s="87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1" t="s">
        <v>121</v>
      </c>
      <c r="AT169" s="211" t="s">
        <v>116</v>
      </c>
      <c r="AU169" s="211" t="s">
        <v>122</v>
      </c>
      <c r="AY169" s="20" t="s">
        <v>114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0" t="s">
        <v>122</v>
      </c>
      <c r="BK169" s="212">
        <f>ROUND(I169*H169,2)</f>
        <v>0</v>
      </c>
      <c r="BL169" s="20" t="s">
        <v>121</v>
      </c>
      <c r="BM169" s="211" t="s">
        <v>237</v>
      </c>
    </row>
    <row r="170" s="13" customFormat="1">
      <c r="A170" s="13"/>
      <c r="B170" s="218"/>
      <c r="C170" s="219"/>
      <c r="D170" s="220" t="s">
        <v>126</v>
      </c>
      <c r="E170" s="221" t="s">
        <v>19</v>
      </c>
      <c r="F170" s="222" t="s">
        <v>238</v>
      </c>
      <c r="G170" s="219"/>
      <c r="H170" s="221" t="s">
        <v>19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126</v>
      </c>
      <c r="AU170" s="228" t="s">
        <v>122</v>
      </c>
      <c r="AV170" s="13" t="s">
        <v>78</v>
      </c>
      <c r="AW170" s="13" t="s">
        <v>35</v>
      </c>
      <c r="AX170" s="13" t="s">
        <v>73</v>
      </c>
      <c r="AY170" s="228" t="s">
        <v>114</v>
      </c>
    </row>
    <row r="171" s="13" customFormat="1">
      <c r="A171" s="13"/>
      <c r="B171" s="218"/>
      <c r="C171" s="219"/>
      <c r="D171" s="220" t="s">
        <v>126</v>
      </c>
      <c r="E171" s="221" t="s">
        <v>19</v>
      </c>
      <c r="F171" s="222" t="s">
        <v>239</v>
      </c>
      <c r="G171" s="219"/>
      <c r="H171" s="221" t="s">
        <v>19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126</v>
      </c>
      <c r="AU171" s="228" t="s">
        <v>122</v>
      </c>
      <c r="AV171" s="13" t="s">
        <v>78</v>
      </c>
      <c r="AW171" s="13" t="s">
        <v>35</v>
      </c>
      <c r="AX171" s="13" t="s">
        <v>73</v>
      </c>
      <c r="AY171" s="228" t="s">
        <v>114</v>
      </c>
    </row>
    <row r="172" s="13" customFormat="1">
      <c r="A172" s="13"/>
      <c r="B172" s="218"/>
      <c r="C172" s="219"/>
      <c r="D172" s="220" t="s">
        <v>126</v>
      </c>
      <c r="E172" s="221" t="s">
        <v>19</v>
      </c>
      <c r="F172" s="222" t="s">
        <v>240</v>
      </c>
      <c r="G172" s="219"/>
      <c r="H172" s="221" t="s">
        <v>19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126</v>
      </c>
      <c r="AU172" s="228" t="s">
        <v>122</v>
      </c>
      <c r="AV172" s="13" t="s">
        <v>78</v>
      </c>
      <c r="AW172" s="13" t="s">
        <v>35</v>
      </c>
      <c r="AX172" s="13" t="s">
        <v>73</v>
      </c>
      <c r="AY172" s="228" t="s">
        <v>114</v>
      </c>
    </row>
    <row r="173" s="13" customFormat="1">
      <c r="A173" s="13"/>
      <c r="B173" s="218"/>
      <c r="C173" s="219"/>
      <c r="D173" s="220" t="s">
        <v>126</v>
      </c>
      <c r="E173" s="221" t="s">
        <v>19</v>
      </c>
      <c r="F173" s="222" t="s">
        <v>241</v>
      </c>
      <c r="G173" s="219"/>
      <c r="H173" s="221" t="s">
        <v>19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8" t="s">
        <v>126</v>
      </c>
      <c r="AU173" s="228" t="s">
        <v>122</v>
      </c>
      <c r="AV173" s="13" t="s">
        <v>78</v>
      </c>
      <c r="AW173" s="13" t="s">
        <v>35</v>
      </c>
      <c r="AX173" s="13" t="s">
        <v>73</v>
      </c>
      <c r="AY173" s="228" t="s">
        <v>114</v>
      </c>
    </row>
    <row r="174" s="13" customFormat="1">
      <c r="A174" s="13"/>
      <c r="B174" s="218"/>
      <c r="C174" s="219"/>
      <c r="D174" s="220" t="s">
        <v>126</v>
      </c>
      <c r="E174" s="221" t="s">
        <v>19</v>
      </c>
      <c r="F174" s="222" t="s">
        <v>242</v>
      </c>
      <c r="G174" s="219"/>
      <c r="H174" s="221" t="s">
        <v>19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126</v>
      </c>
      <c r="AU174" s="228" t="s">
        <v>122</v>
      </c>
      <c r="AV174" s="13" t="s">
        <v>78</v>
      </c>
      <c r="AW174" s="13" t="s">
        <v>35</v>
      </c>
      <c r="AX174" s="13" t="s">
        <v>73</v>
      </c>
      <c r="AY174" s="228" t="s">
        <v>114</v>
      </c>
    </row>
    <row r="175" s="14" customFormat="1">
      <c r="A175" s="14"/>
      <c r="B175" s="229"/>
      <c r="C175" s="230"/>
      <c r="D175" s="220" t="s">
        <v>126</v>
      </c>
      <c r="E175" s="231" t="s">
        <v>19</v>
      </c>
      <c r="F175" s="232" t="s">
        <v>78</v>
      </c>
      <c r="G175" s="230"/>
      <c r="H175" s="233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9" t="s">
        <v>126</v>
      </c>
      <c r="AU175" s="239" t="s">
        <v>122</v>
      </c>
      <c r="AV175" s="14" t="s">
        <v>122</v>
      </c>
      <c r="AW175" s="14" t="s">
        <v>35</v>
      </c>
      <c r="AX175" s="14" t="s">
        <v>78</v>
      </c>
      <c r="AY175" s="239" t="s">
        <v>114</v>
      </c>
    </row>
    <row r="176" s="2" customFormat="1" ht="21.75" customHeight="1">
      <c r="A176" s="41"/>
      <c r="B176" s="42"/>
      <c r="C176" s="200" t="s">
        <v>243</v>
      </c>
      <c r="D176" s="200" t="s">
        <v>116</v>
      </c>
      <c r="E176" s="201" t="s">
        <v>244</v>
      </c>
      <c r="F176" s="202" t="s">
        <v>245</v>
      </c>
      <c r="G176" s="203" t="s">
        <v>236</v>
      </c>
      <c r="H176" s="204">
        <v>1</v>
      </c>
      <c r="I176" s="205"/>
      <c r="J176" s="206">
        <f>ROUND(I176*H176,2)</f>
        <v>0</v>
      </c>
      <c r="K176" s="202" t="s">
        <v>19</v>
      </c>
      <c r="L176" s="47"/>
      <c r="M176" s="207" t="s">
        <v>19</v>
      </c>
      <c r="N176" s="208" t="s">
        <v>45</v>
      </c>
      <c r="O176" s="87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1" t="s">
        <v>121</v>
      </c>
      <c r="AT176" s="211" t="s">
        <v>116</v>
      </c>
      <c r="AU176" s="211" t="s">
        <v>122</v>
      </c>
      <c r="AY176" s="20" t="s">
        <v>114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20" t="s">
        <v>122</v>
      </c>
      <c r="BK176" s="212">
        <f>ROUND(I176*H176,2)</f>
        <v>0</v>
      </c>
      <c r="BL176" s="20" t="s">
        <v>121</v>
      </c>
      <c r="BM176" s="211" t="s">
        <v>246</v>
      </c>
    </row>
    <row r="177" s="13" customFormat="1">
      <c r="A177" s="13"/>
      <c r="B177" s="218"/>
      <c r="C177" s="219"/>
      <c r="D177" s="220" t="s">
        <v>126</v>
      </c>
      <c r="E177" s="221" t="s">
        <v>19</v>
      </c>
      <c r="F177" s="222" t="s">
        <v>238</v>
      </c>
      <c r="G177" s="219"/>
      <c r="H177" s="221" t="s">
        <v>19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126</v>
      </c>
      <c r="AU177" s="228" t="s">
        <v>122</v>
      </c>
      <c r="AV177" s="13" t="s">
        <v>78</v>
      </c>
      <c r="AW177" s="13" t="s">
        <v>35</v>
      </c>
      <c r="AX177" s="13" t="s">
        <v>73</v>
      </c>
      <c r="AY177" s="228" t="s">
        <v>114</v>
      </c>
    </row>
    <row r="178" s="13" customFormat="1">
      <c r="A178" s="13"/>
      <c r="B178" s="218"/>
      <c r="C178" s="219"/>
      <c r="D178" s="220" t="s">
        <v>126</v>
      </c>
      <c r="E178" s="221" t="s">
        <v>19</v>
      </c>
      <c r="F178" s="222" t="s">
        <v>239</v>
      </c>
      <c r="G178" s="219"/>
      <c r="H178" s="221" t="s">
        <v>19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126</v>
      </c>
      <c r="AU178" s="228" t="s">
        <v>122</v>
      </c>
      <c r="AV178" s="13" t="s">
        <v>78</v>
      </c>
      <c r="AW178" s="13" t="s">
        <v>35</v>
      </c>
      <c r="AX178" s="13" t="s">
        <v>73</v>
      </c>
      <c r="AY178" s="228" t="s">
        <v>114</v>
      </c>
    </row>
    <row r="179" s="13" customFormat="1">
      <c r="A179" s="13"/>
      <c r="B179" s="218"/>
      <c r="C179" s="219"/>
      <c r="D179" s="220" t="s">
        <v>126</v>
      </c>
      <c r="E179" s="221" t="s">
        <v>19</v>
      </c>
      <c r="F179" s="222" t="s">
        <v>240</v>
      </c>
      <c r="G179" s="219"/>
      <c r="H179" s="221" t="s">
        <v>19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126</v>
      </c>
      <c r="AU179" s="228" t="s">
        <v>122</v>
      </c>
      <c r="AV179" s="13" t="s">
        <v>78</v>
      </c>
      <c r="AW179" s="13" t="s">
        <v>35</v>
      </c>
      <c r="AX179" s="13" t="s">
        <v>73</v>
      </c>
      <c r="AY179" s="228" t="s">
        <v>114</v>
      </c>
    </row>
    <row r="180" s="13" customFormat="1">
      <c r="A180" s="13"/>
      <c r="B180" s="218"/>
      <c r="C180" s="219"/>
      <c r="D180" s="220" t="s">
        <v>126</v>
      </c>
      <c r="E180" s="221" t="s">
        <v>19</v>
      </c>
      <c r="F180" s="222" t="s">
        <v>241</v>
      </c>
      <c r="G180" s="219"/>
      <c r="H180" s="221" t="s">
        <v>19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8" t="s">
        <v>126</v>
      </c>
      <c r="AU180" s="228" t="s">
        <v>122</v>
      </c>
      <c r="AV180" s="13" t="s">
        <v>78</v>
      </c>
      <c r="AW180" s="13" t="s">
        <v>35</v>
      </c>
      <c r="AX180" s="13" t="s">
        <v>73</v>
      </c>
      <c r="AY180" s="228" t="s">
        <v>114</v>
      </c>
    </row>
    <row r="181" s="13" customFormat="1">
      <c r="A181" s="13"/>
      <c r="B181" s="218"/>
      <c r="C181" s="219"/>
      <c r="D181" s="220" t="s">
        <v>126</v>
      </c>
      <c r="E181" s="221" t="s">
        <v>19</v>
      </c>
      <c r="F181" s="222" t="s">
        <v>242</v>
      </c>
      <c r="G181" s="219"/>
      <c r="H181" s="221" t="s">
        <v>19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8" t="s">
        <v>126</v>
      </c>
      <c r="AU181" s="228" t="s">
        <v>122</v>
      </c>
      <c r="AV181" s="13" t="s">
        <v>78</v>
      </c>
      <c r="AW181" s="13" t="s">
        <v>35</v>
      </c>
      <c r="AX181" s="13" t="s">
        <v>73</v>
      </c>
      <c r="AY181" s="228" t="s">
        <v>114</v>
      </c>
    </row>
    <row r="182" s="14" customFormat="1">
      <c r="A182" s="14"/>
      <c r="B182" s="229"/>
      <c r="C182" s="230"/>
      <c r="D182" s="220" t="s">
        <v>126</v>
      </c>
      <c r="E182" s="231" t="s">
        <v>19</v>
      </c>
      <c r="F182" s="232" t="s">
        <v>78</v>
      </c>
      <c r="G182" s="230"/>
      <c r="H182" s="233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9" t="s">
        <v>126</v>
      </c>
      <c r="AU182" s="239" t="s">
        <v>122</v>
      </c>
      <c r="AV182" s="14" t="s">
        <v>122</v>
      </c>
      <c r="AW182" s="14" t="s">
        <v>35</v>
      </c>
      <c r="AX182" s="14" t="s">
        <v>78</v>
      </c>
      <c r="AY182" s="239" t="s">
        <v>114</v>
      </c>
    </row>
    <row r="183" s="2" customFormat="1" ht="21.75" customHeight="1">
      <c r="A183" s="41"/>
      <c r="B183" s="42"/>
      <c r="C183" s="200" t="s">
        <v>247</v>
      </c>
      <c r="D183" s="200" t="s">
        <v>116</v>
      </c>
      <c r="E183" s="201" t="s">
        <v>248</v>
      </c>
      <c r="F183" s="202" t="s">
        <v>249</v>
      </c>
      <c r="G183" s="203" t="s">
        <v>236</v>
      </c>
      <c r="H183" s="204">
        <v>1</v>
      </c>
      <c r="I183" s="205"/>
      <c r="J183" s="206">
        <f>ROUND(I183*H183,2)</f>
        <v>0</v>
      </c>
      <c r="K183" s="202" t="s">
        <v>19</v>
      </c>
      <c r="L183" s="47"/>
      <c r="M183" s="207" t="s">
        <v>19</v>
      </c>
      <c r="N183" s="208" t="s">
        <v>45</v>
      </c>
      <c r="O183" s="87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1" t="s">
        <v>121</v>
      </c>
      <c r="AT183" s="211" t="s">
        <v>116</v>
      </c>
      <c r="AU183" s="211" t="s">
        <v>122</v>
      </c>
      <c r="AY183" s="20" t="s">
        <v>114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0" t="s">
        <v>122</v>
      </c>
      <c r="BK183" s="212">
        <f>ROUND(I183*H183,2)</f>
        <v>0</v>
      </c>
      <c r="BL183" s="20" t="s">
        <v>121</v>
      </c>
      <c r="BM183" s="211" t="s">
        <v>250</v>
      </c>
    </row>
    <row r="184" s="14" customFormat="1">
      <c r="A184" s="14"/>
      <c r="B184" s="229"/>
      <c r="C184" s="230"/>
      <c r="D184" s="220" t="s">
        <v>126</v>
      </c>
      <c r="E184" s="231" t="s">
        <v>19</v>
      </c>
      <c r="F184" s="232" t="s">
        <v>78</v>
      </c>
      <c r="G184" s="230"/>
      <c r="H184" s="233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126</v>
      </c>
      <c r="AU184" s="239" t="s">
        <v>122</v>
      </c>
      <c r="AV184" s="14" t="s">
        <v>122</v>
      </c>
      <c r="AW184" s="14" t="s">
        <v>35</v>
      </c>
      <c r="AX184" s="14" t="s">
        <v>78</v>
      </c>
      <c r="AY184" s="239" t="s">
        <v>114</v>
      </c>
    </row>
    <row r="185" s="2" customFormat="1" ht="16.5" customHeight="1">
      <c r="A185" s="41"/>
      <c r="B185" s="42"/>
      <c r="C185" s="200" t="s">
        <v>251</v>
      </c>
      <c r="D185" s="200" t="s">
        <v>116</v>
      </c>
      <c r="E185" s="201" t="s">
        <v>252</v>
      </c>
      <c r="F185" s="202" t="s">
        <v>253</v>
      </c>
      <c r="G185" s="203" t="s">
        <v>236</v>
      </c>
      <c r="H185" s="204">
        <v>1</v>
      </c>
      <c r="I185" s="205"/>
      <c r="J185" s="206">
        <f>ROUND(I185*H185,2)</f>
        <v>0</v>
      </c>
      <c r="K185" s="202" t="s">
        <v>19</v>
      </c>
      <c r="L185" s="47"/>
      <c r="M185" s="207" t="s">
        <v>19</v>
      </c>
      <c r="N185" s="208" t="s">
        <v>45</v>
      </c>
      <c r="O185" s="87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1" t="s">
        <v>121</v>
      </c>
      <c r="AT185" s="211" t="s">
        <v>116</v>
      </c>
      <c r="AU185" s="211" t="s">
        <v>122</v>
      </c>
      <c r="AY185" s="20" t="s">
        <v>114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0" t="s">
        <v>122</v>
      </c>
      <c r="BK185" s="212">
        <f>ROUND(I185*H185,2)</f>
        <v>0</v>
      </c>
      <c r="BL185" s="20" t="s">
        <v>121</v>
      </c>
      <c r="BM185" s="211" t="s">
        <v>254</v>
      </c>
    </row>
    <row r="186" s="13" customFormat="1">
      <c r="A186" s="13"/>
      <c r="B186" s="218"/>
      <c r="C186" s="219"/>
      <c r="D186" s="220" t="s">
        <v>126</v>
      </c>
      <c r="E186" s="221" t="s">
        <v>19</v>
      </c>
      <c r="F186" s="222" t="s">
        <v>255</v>
      </c>
      <c r="G186" s="219"/>
      <c r="H186" s="221" t="s">
        <v>19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126</v>
      </c>
      <c r="AU186" s="228" t="s">
        <v>122</v>
      </c>
      <c r="AV186" s="13" t="s">
        <v>78</v>
      </c>
      <c r="AW186" s="13" t="s">
        <v>35</v>
      </c>
      <c r="AX186" s="13" t="s">
        <v>73</v>
      </c>
      <c r="AY186" s="228" t="s">
        <v>114</v>
      </c>
    </row>
    <row r="187" s="13" customFormat="1">
      <c r="A187" s="13"/>
      <c r="B187" s="218"/>
      <c r="C187" s="219"/>
      <c r="D187" s="220" t="s">
        <v>126</v>
      </c>
      <c r="E187" s="221" t="s">
        <v>19</v>
      </c>
      <c r="F187" s="222" t="s">
        <v>256</v>
      </c>
      <c r="G187" s="219"/>
      <c r="H187" s="221" t="s">
        <v>19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126</v>
      </c>
      <c r="AU187" s="228" t="s">
        <v>122</v>
      </c>
      <c r="AV187" s="13" t="s">
        <v>78</v>
      </c>
      <c r="AW187" s="13" t="s">
        <v>35</v>
      </c>
      <c r="AX187" s="13" t="s">
        <v>73</v>
      </c>
      <c r="AY187" s="228" t="s">
        <v>114</v>
      </c>
    </row>
    <row r="188" s="13" customFormat="1">
      <c r="A188" s="13"/>
      <c r="B188" s="218"/>
      <c r="C188" s="219"/>
      <c r="D188" s="220" t="s">
        <v>126</v>
      </c>
      <c r="E188" s="221" t="s">
        <v>19</v>
      </c>
      <c r="F188" s="222" t="s">
        <v>257</v>
      </c>
      <c r="G188" s="219"/>
      <c r="H188" s="221" t="s">
        <v>19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8" t="s">
        <v>126</v>
      </c>
      <c r="AU188" s="228" t="s">
        <v>122</v>
      </c>
      <c r="AV188" s="13" t="s">
        <v>78</v>
      </c>
      <c r="AW188" s="13" t="s">
        <v>35</v>
      </c>
      <c r="AX188" s="13" t="s">
        <v>73</v>
      </c>
      <c r="AY188" s="228" t="s">
        <v>114</v>
      </c>
    </row>
    <row r="189" s="14" customFormat="1">
      <c r="A189" s="14"/>
      <c r="B189" s="229"/>
      <c r="C189" s="230"/>
      <c r="D189" s="220" t="s">
        <v>126</v>
      </c>
      <c r="E189" s="231" t="s">
        <v>19</v>
      </c>
      <c r="F189" s="232" t="s">
        <v>78</v>
      </c>
      <c r="G189" s="230"/>
      <c r="H189" s="233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9" t="s">
        <v>126</v>
      </c>
      <c r="AU189" s="239" t="s">
        <v>122</v>
      </c>
      <c r="AV189" s="14" t="s">
        <v>122</v>
      </c>
      <c r="AW189" s="14" t="s">
        <v>35</v>
      </c>
      <c r="AX189" s="14" t="s">
        <v>78</v>
      </c>
      <c r="AY189" s="239" t="s">
        <v>114</v>
      </c>
    </row>
    <row r="190" s="2" customFormat="1" ht="24.15" customHeight="1">
      <c r="A190" s="41"/>
      <c r="B190" s="42"/>
      <c r="C190" s="200" t="s">
        <v>258</v>
      </c>
      <c r="D190" s="200" t="s">
        <v>116</v>
      </c>
      <c r="E190" s="201" t="s">
        <v>259</v>
      </c>
      <c r="F190" s="202" t="s">
        <v>260</v>
      </c>
      <c r="G190" s="203" t="s">
        <v>236</v>
      </c>
      <c r="H190" s="204">
        <v>1</v>
      </c>
      <c r="I190" s="205"/>
      <c r="J190" s="206">
        <f>ROUND(I190*H190,2)</f>
        <v>0</v>
      </c>
      <c r="K190" s="202" t="s">
        <v>19</v>
      </c>
      <c r="L190" s="47"/>
      <c r="M190" s="207" t="s">
        <v>19</v>
      </c>
      <c r="N190" s="208" t="s">
        <v>45</v>
      </c>
      <c r="O190" s="87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1" t="s">
        <v>121</v>
      </c>
      <c r="AT190" s="211" t="s">
        <v>116</v>
      </c>
      <c r="AU190" s="211" t="s">
        <v>122</v>
      </c>
      <c r="AY190" s="20" t="s">
        <v>114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20" t="s">
        <v>122</v>
      </c>
      <c r="BK190" s="212">
        <f>ROUND(I190*H190,2)</f>
        <v>0</v>
      </c>
      <c r="BL190" s="20" t="s">
        <v>121</v>
      </c>
      <c r="BM190" s="211" t="s">
        <v>261</v>
      </c>
    </row>
    <row r="191" s="13" customFormat="1">
      <c r="A191" s="13"/>
      <c r="B191" s="218"/>
      <c r="C191" s="219"/>
      <c r="D191" s="220" t="s">
        <v>126</v>
      </c>
      <c r="E191" s="221" t="s">
        <v>19</v>
      </c>
      <c r="F191" s="222" t="s">
        <v>255</v>
      </c>
      <c r="G191" s="219"/>
      <c r="H191" s="221" t="s">
        <v>19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8" t="s">
        <v>126</v>
      </c>
      <c r="AU191" s="228" t="s">
        <v>122</v>
      </c>
      <c r="AV191" s="13" t="s">
        <v>78</v>
      </c>
      <c r="AW191" s="13" t="s">
        <v>35</v>
      </c>
      <c r="AX191" s="13" t="s">
        <v>73</v>
      </c>
      <c r="AY191" s="228" t="s">
        <v>114</v>
      </c>
    </row>
    <row r="192" s="13" customFormat="1">
      <c r="A192" s="13"/>
      <c r="B192" s="218"/>
      <c r="C192" s="219"/>
      <c r="D192" s="220" t="s">
        <v>126</v>
      </c>
      <c r="E192" s="221" t="s">
        <v>19</v>
      </c>
      <c r="F192" s="222" t="s">
        <v>257</v>
      </c>
      <c r="G192" s="219"/>
      <c r="H192" s="221" t="s">
        <v>19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126</v>
      </c>
      <c r="AU192" s="228" t="s">
        <v>122</v>
      </c>
      <c r="AV192" s="13" t="s">
        <v>78</v>
      </c>
      <c r="AW192" s="13" t="s">
        <v>35</v>
      </c>
      <c r="AX192" s="13" t="s">
        <v>73</v>
      </c>
      <c r="AY192" s="228" t="s">
        <v>114</v>
      </c>
    </row>
    <row r="193" s="13" customFormat="1">
      <c r="A193" s="13"/>
      <c r="B193" s="218"/>
      <c r="C193" s="219"/>
      <c r="D193" s="220" t="s">
        <v>126</v>
      </c>
      <c r="E193" s="221" t="s">
        <v>19</v>
      </c>
      <c r="F193" s="222" t="s">
        <v>262</v>
      </c>
      <c r="G193" s="219"/>
      <c r="H193" s="221" t="s">
        <v>19</v>
      </c>
      <c r="I193" s="223"/>
      <c r="J193" s="219"/>
      <c r="K193" s="219"/>
      <c r="L193" s="224"/>
      <c r="M193" s="225"/>
      <c r="N193" s="226"/>
      <c r="O193" s="226"/>
      <c r="P193" s="226"/>
      <c r="Q193" s="226"/>
      <c r="R193" s="226"/>
      <c r="S193" s="226"/>
      <c r="T193" s="22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8" t="s">
        <v>126</v>
      </c>
      <c r="AU193" s="228" t="s">
        <v>122</v>
      </c>
      <c r="AV193" s="13" t="s">
        <v>78</v>
      </c>
      <c r="AW193" s="13" t="s">
        <v>35</v>
      </c>
      <c r="AX193" s="13" t="s">
        <v>73</v>
      </c>
      <c r="AY193" s="228" t="s">
        <v>114</v>
      </c>
    </row>
    <row r="194" s="14" customFormat="1">
      <c r="A194" s="14"/>
      <c r="B194" s="229"/>
      <c r="C194" s="230"/>
      <c r="D194" s="220" t="s">
        <v>126</v>
      </c>
      <c r="E194" s="231" t="s">
        <v>19</v>
      </c>
      <c r="F194" s="232" t="s">
        <v>78</v>
      </c>
      <c r="G194" s="230"/>
      <c r="H194" s="233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9" t="s">
        <v>126</v>
      </c>
      <c r="AU194" s="239" t="s">
        <v>122</v>
      </c>
      <c r="AV194" s="14" t="s">
        <v>122</v>
      </c>
      <c r="AW194" s="14" t="s">
        <v>35</v>
      </c>
      <c r="AX194" s="14" t="s">
        <v>78</v>
      </c>
      <c r="AY194" s="239" t="s">
        <v>114</v>
      </c>
    </row>
    <row r="195" s="2" customFormat="1" ht="16.5" customHeight="1">
      <c r="A195" s="41"/>
      <c r="B195" s="42"/>
      <c r="C195" s="200" t="s">
        <v>7</v>
      </c>
      <c r="D195" s="200" t="s">
        <v>116</v>
      </c>
      <c r="E195" s="201" t="s">
        <v>263</v>
      </c>
      <c r="F195" s="202" t="s">
        <v>264</v>
      </c>
      <c r="G195" s="203" t="s">
        <v>236</v>
      </c>
      <c r="H195" s="204">
        <v>1</v>
      </c>
      <c r="I195" s="205"/>
      <c r="J195" s="206">
        <f>ROUND(I195*H195,2)</f>
        <v>0</v>
      </c>
      <c r="K195" s="202" t="s">
        <v>19</v>
      </c>
      <c r="L195" s="47"/>
      <c r="M195" s="207" t="s">
        <v>19</v>
      </c>
      <c r="N195" s="208" t="s">
        <v>45</v>
      </c>
      <c r="O195" s="87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1" t="s">
        <v>121</v>
      </c>
      <c r="AT195" s="211" t="s">
        <v>116</v>
      </c>
      <c r="AU195" s="211" t="s">
        <v>122</v>
      </c>
      <c r="AY195" s="20" t="s">
        <v>114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0" t="s">
        <v>122</v>
      </c>
      <c r="BK195" s="212">
        <f>ROUND(I195*H195,2)</f>
        <v>0</v>
      </c>
      <c r="BL195" s="20" t="s">
        <v>121</v>
      </c>
      <c r="BM195" s="211" t="s">
        <v>265</v>
      </c>
    </row>
    <row r="196" s="13" customFormat="1">
      <c r="A196" s="13"/>
      <c r="B196" s="218"/>
      <c r="C196" s="219"/>
      <c r="D196" s="220" t="s">
        <v>126</v>
      </c>
      <c r="E196" s="221" t="s">
        <v>19</v>
      </c>
      <c r="F196" s="222" t="s">
        <v>255</v>
      </c>
      <c r="G196" s="219"/>
      <c r="H196" s="221" t="s">
        <v>19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126</v>
      </c>
      <c r="AU196" s="228" t="s">
        <v>122</v>
      </c>
      <c r="AV196" s="13" t="s">
        <v>78</v>
      </c>
      <c r="AW196" s="13" t="s">
        <v>35</v>
      </c>
      <c r="AX196" s="13" t="s">
        <v>73</v>
      </c>
      <c r="AY196" s="228" t="s">
        <v>114</v>
      </c>
    </row>
    <row r="197" s="13" customFormat="1">
      <c r="A197" s="13"/>
      <c r="B197" s="218"/>
      <c r="C197" s="219"/>
      <c r="D197" s="220" t="s">
        <v>126</v>
      </c>
      <c r="E197" s="221" t="s">
        <v>19</v>
      </c>
      <c r="F197" s="222" t="s">
        <v>257</v>
      </c>
      <c r="G197" s="219"/>
      <c r="H197" s="221" t="s">
        <v>19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8" t="s">
        <v>126</v>
      </c>
      <c r="AU197" s="228" t="s">
        <v>122</v>
      </c>
      <c r="AV197" s="13" t="s">
        <v>78</v>
      </c>
      <c r="AW197" s="13" t="s">
        <v>35</v>
      </c>
      <c r="AX197" s="13" t="s">
        <v>73</v>
      </c>
      <c r="AY197" s="228" t="s">
        <v>114</v>
      </c>
    </row>
    <row r="198" s="14" customFormat="1">
      <c r="A198" s="14"/>
      <c r="B198" s="229"/>
      <c r="C198" s="230"/>
      <c r="D198" s="220" t="s">
        <v>126</v>
      </c>
      <c r="E198" s="231" t="s">
        <v>19</v>
      </c>
      <c r="F198" s="232" t="s">
        <v>78</v>
      </c>
      <c r="G198" s="230"/>
      <c r="H198" s="233">
        <v>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9" t="s">
        <v>126</v>
      </c>
      <c r="AU198" s="239" t="s">
        <v>122</v>
      </c>
      <c r="AV198" s="14" t="s">
        <v>122</v>
      </c>
      <c r="AW198" s="14" t="s">
        <v>35</v>
      </c>
      <c r="AX198" s="14" t="s">
        <v>78</v>
      </c>
      <c r="AY198" s="239" t="s">
        <v>114</v>
      </c>
    </row>
    <row r="199" s="2" customFormat="1" ht="24.15" customHeight="1">
      <c r="A199" s="41"/>
      <c r="B199" s="42"/>
      <c r="C199" s="200" t="s">
        <v>266</v>
      </c>
      <c r="D199" s="200" t="s">
        <v>116</v>
      </c>
      <c r="E199" s="201" t="s">
        <v>267</v>
      </c>
      <c r="F199" s="202" t="s">
        <v>268</v>
      </c>
      <c r="G199" s="203" t="s">
        <v>269</v>
      </c>
      <c r="H199" s="204">
        <v>3</v>
      </c>
      <c r="I199" s="205"/>
      <c r="J199" s="206">
        <f>ROUND(I199*H199,2)</f>
        <v>0</v>
      </c>
      <c r="K199" s="202" t="s">
        <v>19</v>
      </c>
      <c r="L199" s="47"/>
      <c r="M199" s="207" t="s">
        <v>19</v>
      </c>
      <c r="N199" s="208" t="s">
        <v>45</v>
      </c>
      <c r="O199" s="87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1" t="s">
        <v>121</v>
      </c>
      <c r="AT199" s="211" t="s">
        <v>116</v>
      </c>
      <c r="AU199" s="211" t="s">
        <v>122</v>
      </c>
      <c r="AY199" s="20" t="s">
        <v>114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0" t="s">
        <v>122</v>
      </c>
      <c r="BK199" s="212">
        <f>ROUND(I199*H199,2)</f>
        <v>0</v>
      </c>
      <c r="BL199" s="20" t="s">
        <v>121</v>
      </c>
      <c r="BM199" s="211" t="s">
        <v>270</v>
      </c>
    </row>
    <row r="200" s="2" customFormat="1" ht="24.15" customHeight="1">
      <c r="A200" s="41"/>
      <c r="B200" s="42"/>
      <c r="C200" s="200" t="s">
        <v>271</v>
      </c>
      <c r="D200" s="200" t="s">
        <v>116</v>
      </c>
      <c r="E200" s="201" t="s">
        <v>272</v>
      </c>
      <c r="F200" s="202" t="s">
        <v>273</v>
      </c>
      <c r="G200" s="203" t="s">
        <v>119</v>
      </c>
      <c r="H200" s="204">
        <v>838.39999999999998</v>
      </c>
      <c r="I200" s="205"/>
      <c r="J200" s="206">
        <f>ROUND(I200*H200,2)</f>
        <v>0</v>
      </c>
      <c r="K200" s="202" t="s">
        <v>120</v>
      </c>
      <c r="L200" s="47"/>
      <c r="M200" s="207" t="s">
        <v>19</v>
      </c>
      <c r="N200" s="208" t="s">
        <v>45</v>
      </c>
      <c r="O200" s="87"/>
      <c r="P200" s="209">
        <f>O200*H200</f>
        <v>0</v>
      </c>
      <c r="Q200" s="209">
        <v>0</v>
      </c>
      <c r="R200" s="209">
        <f>Q200*H200</f>
        <v>0</v>
      </c>
      <c r="S200" s="209">
        <v>0</v>
      </c>
      <c r="T200" s="210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1" t="s">
        <v>121</v>
      </c>
      <c r="AT200" s="211" t="s">
        <v>116</v>
      </c>
      <c r="AU200" s="211" t="s">
        <v>122</v>
      </c>
      <c r="AY200" s="20" t="s">
        <v>114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0" t="s">
        <v>122</v>
      </c>
      <c r="BK200" s="212">
        <f>ROUND(I200*H200,2)</f>
        <v>0</v>
      </c>
      <c r="BL200" s="20" t="s">
        <v>121</v>
      </c>
      <c r="BM200" s="211" t="s">
        <v>274</v>
      </c>
    </row>
    <row r="201" s="2" customFormat="1">
      <c r="A201" s="41"/>
      <c r="B201" s="42"/>
      <c r="C201" s="43"/>
      <c r="D201" s="213" t="s">
        <v>124</v>
      </c>
      <c r="E201" s="43"/>
      <c r="F201" s="214" t="s">
        <v>275</v>
      </c>
      <c r="G201" s="43"/>
      <c r="H201" s="43"/>
      <c r="I201" s="215"/>
      <c r="J201" s="43"/>
      <c r="K201" s="43"/>
      <c r="L201" s="47"/>
      <c r="M201" s="216"/>
      <c r="N201" s="217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124</v>
      </c>
      <c r="AU201" s="20" t="s">
        <v>122</v>
      </c>
    </row>
    <row r="202" s="13" customFormat="1">
      <c r="A202" s="13"/>
      <c r="B202" s="218"/>
      <c r="C202" s="219"/>
      <c r="D202" s="220" t="s">
        <v>126</v>
      </c>
      <c r="E202" s="221" t="s">
        <v>19</v>
      </c>
      <c r="F202" s="222" t="s">
        <v>276</v>
      </c>
      <c r="G202" s="219"/>
      <c r="H202" s="221" t="s">
        <v>19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8" t="s">
        <v>126</v>
      </c>
      <c r="AU202" s="228" t="s">
        <v>122</v>
      </c>
      <c r="AV202" s="13" t="s">
        <v>78</v>
      </c>
      <c r="AW202" s="13" t="s">
        <v>35</v>
      </c>
      <c r="AX202" s="13" t="s">
        <v>73</v>
      </c>
      <c r="AY202" s="228" t="s">
        <v>114</v>
      </c>
    </row>
    <row r="203" s="14" customFormat="1">
      <c r="A203" s="14"/>
      <c r="B203" s="229"/>
      <c r="C203" s="230"/>
      <c r="D203" s="220" t="s">
        <v>126</v>
      </c>
      <c r="E203" s="231" t="s">
        <v>19</v>
      </c>
      <c r="F203" s="232" t="s">
        <v>277</v>
      </c>
      <c r="G203" s="230"/>
      <c r="H203" s="233">
        <v>838.39999999999998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9" t="s">
        <v>126</v>
      </c>
      <c r="AU203" s="239" t="s">
        <v>122</v>
      </c>
      <c r="AV203" s="14" t="s">
        <v>122</v>
      </c>
      <c r="AW203" s="14" t="s">
        <v>35</v>
      </c>
      <c r="AX203" s="14" t="s">
        <v>78</v>
      </c>
      <c r="AY203" s="239" t="s">
        <v>114</v>
      </c>
    </row>
    <row r="204" s="2" customFormat="1" ht="33" customHeight="1">
      <c r="A204" s="41"/>
      <c r="B204" s="42"/>
      <c r="C204" s="200" t="s">
        <v>278</v>
      </c>
      <c r="D204" s="200" t="s">
        <v>116</v>
      </c>
      <c r="E204" s="201" t="s">
        <v>279</v>
      </c>
      <c r="F204" s="202" t="s">
        <v>280</v>
      </c>
      <c r="G204" s="203" t="s">
        <v>119</v>
      </c>
      <c r="H204" s="204">
        <v>17606.400000000001</v>
      </c>
      <c r="I204" s="205"/>
      <c r="J204" s="206">
        <f>ROUND(I204*H204,2)</f>
        <v>0</v>
      </c>
      <c r="K204" s="202" t="s">
        <v>120</v>
      </c>
      <c r="L204" s="47"/>
      <c r="M204" s="207" t="s">
        <v>19</v>
      </c>
      <c r="N204" s="208" t="s">
        <v>45</v>
      </c>
      <c r="O204" s="87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1" t="s">
        <v>121</v>
      </c>
      <c r="AT204" s="211" t="s">
        <v>116</v>
      </c>
      <c r="AU204" s="211" t="s">
        <v>122</v>
      </c>
      <c r="AY204" s="20" t="s">
        <v>114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0" t="s">
        <v>122</v>
      </c>
      <c r="BK204" s="212">
        <f>ROUND(I204*H204,2)</f>
        <v>0</v>
      </c>
      <c r="BL204" s="20" t="s">
        <v>121</v>
      </c>
      <c r="BM204" s="211" t="s">
        <v>281</v>
      </c>
    </row>
    <row r="205" s="2" customFormat="1">
      <c r="A205" s="41"/>
      <c r="B205" s="42"/>
      <c r="C205" s="43"/>
      <c r="D205" s="213" t="s">
        <v>124</v>
      </c>
      <c r="E205" s="43"/>
      <c r="F205" s="214" t="s">
        <v>282</v>
      </c>
      <c r="G205" s="43"/>
      <c r="H205" s="43"/>
      <c r="I205" s="215"/>
      <c r="J205" s="43"/>
      <c r="K205" s="43"/>
      <c r="L205" s="47"/>
      <c r="M205" s="216"/>
      <c r="N205" s="217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124</v>
      </c>
      <c r="AU205" s="20" t="s">
        <v>122</v>
      </c>
    </row>
    <row r="206" s="14" customFormat="1">
      <c r="A206" s="14"/>
      <c r="B206" s="229"/>
      <c r="C206" s="230"/>
      <c r="D206" s="220" t="s">
        <v>126</v>
      </c>
      <c r="E206" s="231" t="s">
        <v>19</v>
      </c>
      <c r="F206" s="232" t="s">
        <v>283</v>
      </c>
      <c r="G206" s="230"/>
      <c r="H206" s="233">
        <v>17606.400000000001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9" t="s">
        <v>126</v>
      </c>
      <c r="AU206" s="239" t="s">
        <v>122</v>
      </c>
      <c r="AV206" s="14" t="s">
        <v>122</v>
      </c>
      <c r="AW206" s="14" t="s">
        <v>35</v>
      </c>
      <c r="AX206" s="14" t="s">
        <v>78</v>
      </c>
      <c r="AY206" s="239" t="s">
        <v>114</v>
      </c>
    </row>
    <row r="207" s="2" customFormat="1" ht="24.15" customHeight="1">
      <c r="A207" s="41"/>
      <c r="B207" s="42"/>
      <c r="C207" s="200" t="s">
        <v>284</v>
      </c>
      <c r="D207" s="200" t="s">
        <v>116</v>
      </c>
      <c r="E207" s="201" t="s">
        <v>285</v>
      </c>
      <c r="F207" s="202" t="s">
        <v>286</v>
      </c>
      <c r="G207" s="203" t="s">
        <v>119</v>
      </c>
      <c r="H207" s="204">
        <v>838.39999999999998</v>
      </c>
      <c r="I207" s="205"/>
      <c r="J207" s="206">
        <f>ROUND(I207*H207,2)</f>
        <v>0</v>
      </c>
      <c r="K207" s="202" t="s">
        <v>120</v>
      </c>
      <c r="L207" s="47"/>
      <c r="M207" s="207" t="s">
        <v>19</v>
      </c>
      <c r="N207" s="208" t="s">
        <v>45</v>
      </c>
      <c r="O207" s="87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1" t="s">
        <v>121</v>
      </c>
      <c r="AT207" s="211" t="s">
        <v>116</v>
      </c>
      <c r="AU207" s="211" t="s">
        <v>122</v>
      </c>
      <c r="AY207" s="20" t="s">
        <v>114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20" t="s">
        <v>122</v>
      </c>
      <c r="BK207" s="212">
        <f>ROUND(I207*H207,2)</f>
        <v>0</v>
      </c>
      <c r="BL207" s="20" t="s">
        <v>121</v>
      </c>
      <c r="BM207" s="211" t="s">
        <v>287</v>
      </c>
    </row>
    <row r="208" s="2" customFormat="1">
      <c r="A208" s="41"/>
      <c r="B208" s="42"/>
      <c r="C208" s="43"/>
      <c r="D208" s="213" t="s">
        <v>124</v>
      </c>
      <c r="E208" s="43"/>
      <c r="F208" s="214" t="s">
        <v>288</v>
      </c>
      <c r="G208" s="43"/>
      <c r="H208" s="43"/>
      <c r="I208" s="215"/>
      <c r="J208" s="43"/>
      <c r="K208" s="43"/>
      <c r="L208" s="47"/>
      <c r="M208" s="216"/>
      <c r="N208" s="217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124</v>
      </c>
      <c r="AU208" s="20" t="s">
        <v>122</v>
      </c>
    </row>
    <row r="209" s="14" customFormat="1">
      <c r="A209" s="14"/>
      <c r="B209" s="229"/>
      <c r="C209" s="230"/>
      <c r="D209" s="220" t="s">
        <v>126</v>
      </c>
      <c r="E209" s="231" t="s">
        <v>19</v>
      </c>
      <c r="F209" s="232" t="s">
        <v>277</v>
      </c>
      <c r="G209" s="230"/>
      <c r="H209" s="233">
        <v>838.39999999999998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9" t="s">
        <v>126</v>
      </c>
      <c r="AU209" s="239" t="s">
        <v>122</v>
      </c>
      <c r="AV209" s="14" t="s">
        <v>122</v>
      </c>
      <c r="AW209" s="14" t="s">
        <v>35</v>
      </c>
      <c r="AX209" s="14" t="s">
        <v>78</v>
      </c>
      <c r="AY209" s="239" t="s">
        <v>114</v>
      </c>
    </row>
    <row r="210" s="12" customFormat="1" ht="22.8" customHeight="1">
      <c r="A210" s="12"/>
      <c r="B210" s="184"/>
      <c r="C210" s="185"/>
      <c r="D210" s="186" t="s">
        <v>72</v>
      </c>
      <c r="E210" s="198" t="s">
        <v>289</v>
      </c>
      <c r="F210" s="198" t="s">
        <v>290</v>
      </c>
      <c r="G210" s="185"/>
      <c r="H210" s="185"/>
      <c r="I210" s="188"/>
      <c r="J210" s="199">
        <f>BK210</f>
        <v>0</v>
      </c>
      <c r="K210" s="185"/>
      <c r="L210" s="190"/>
      <c r="M210" s="191"/>
      <c r="N210" s="192"/>
      <c r="O210" s="192"/>
      <c r="P210" s="193">
        <f>SUM(P211:P224)</f>
        <v>0</v>
      </c>
      <c r="Q210" s="192"/>
      <c r="R210" s="193">
        <f>SUM(R211:R224)</f>
        <v>0</v>
      </c>
      <c r="S210" s="192"/>
      <c r="T210" s="194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5" t="s">
        <v>78</v>
      </c>
      <c r="AT210" s="196" t="s">
        <v>72</v>
      </c>
      <c r="AU210" s="196" t="s">
        <v>78</v>
      </c>
      <c r="AY210" s="195" t="s">
        <v>114</v>
      </c>
      <c r="BK210" s="197">
        <f>SUM(BK211:BK224)</f>
        <v>0</v>
      </c>
    </row>
    <row r="211" s="2" customFormat="1" ht="33" customHeight="1">
      <c r="A211" s="41"/>
      <c r="B211" s="42"/>
      <c r="C211" s="200" t="s">
        <v>291</v>
      </c>
      <c r="D211" s="200" t="s">
        <v>116</v>
      </c>
      <c r="E211" s="201" t="s">
        <v>292</v>
      </c>
      <c r="F211" s="202" t="s">
        <v>293</v>
      </c>
      <c r="G211" s="203" t="s">
        <v>172</v>
      </c>
      <c r="H211" s="204">
        <v>73.736000000000004</v>
      </c>
      <c r="I211" s="205"/>
      <c r="J211" s="206">
        <f>ROUND(I211*H211,2)</f>
        <v>0</v>
      </c>
      <c r="K211" s="202" t="s">
        <v>120</v>
      </c>
      <c r="L211" s="47"/>
      <c r="M211" s="207" t="s">
        <v>19</v>
      </c>
      <c r="N211" s="208" t="s">
        <v>45</v>
      </c>
      <c r="O211" s="87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11" t="s">
        <v>121</v>
      </c>
      <c r="AT211" s="211" t="s">
        <v>116</v>
      </c>
      <c r="AU211" s="211" t="s">
        <v>122</v>
      </c>
      <c r="AY211" s="20" t="s">
        <v>114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20" t="s">
        <v>122</v>
      </c>
      <c r="BK211" s="212">
        <f>ROUND(I211*H211,2)</f>
        <v>0</v>
      </c>
      <c r="BL211" s="20" t="s">
        <v>121</v>
      </c>
      <c r="BM211" s="211" t="s">
        <v>294</v>
      </c>
    </row>
    <row r="212" s="2" customFormat="1">
      <c r="A212" s="41"/>
      <c r="B212" s="42"/>
      <c r="C212" s="43"/>
      <c r="D212" s="213" t="s">
        <v>124</v>
      </c>
      <c r="E212" s="43"/>
      <c r="F212" s="214" t="s">
        <v>295</v>
      </c>
      <c r="G212" s="43"/>
      <c r="H212" s="43"/>
      <c r="I212" s="215"/>
      <c r="J212" s="43"/>
      <c r="K212" s="43"/>
      <c r="L212" s="47"/>
      <c r="M212" s="216"/>
      <c r="N212" s="217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124</v>
      </c>
      <c r="AU212" s="20" t="s">
        <v>122</v>
      </c>
    </row>
    <row r="213" s="14" customFormat="1">
      <c r="A213" s="14"/>
      <c r="B213" s="229"/>
      <c r="C213" s="230"/>
      <c r="D213" s="220" t="s">
        <v>126</v>
      </c>
      <c r="E213" s="231" t="s">
        <v>19</v>
      </c>
      <c r="F213" s="232" t="s">
        <v>296</v>
      </c>
      <c r="G213" s="230"/>
      <c r="H213" s="233">
        <v>39.536000000000001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9" t="s">
        <v>126</v>
      </c>
      <c r="AU213" s="239" t="s">
        <v>122</v>
      </c>
      <c r="AV213" s="14" t="s">
        <v>122</v>
      </c>
      <c r="AW213" s="14" t="s">
        <v>35</v>
      </c>
      <c r="AX213" s="14" t="s">
        <v>73</v>
      </c>
      <c r="AY213" s="239" t="s">
        <v>114</v>
      </c>
    </row>
    <row r="214" s="14" customFormat="1">
      <c r="A214" s="14"/>
      <c r="B214" s="229"/>
      <c r="C214" s="230"/>
      <c r="D214" s="220" t="s">
        <v>126</v>
      </c>
      <c r="E214" s="231" t="s">
        <v>19</v>
      </c>
      <c r="F214" s="232" t="s">
        <v>297</v>
      </c>
      <c r="G214" s="230"/>
      <c r="H214" s="233">
        <v>34.200000000000003</v>
      </c>
      <c r="I214" s="234"/>
      <c r="J214" s="230"/>
      <c r="K214" s="230"/>
      <c r="L214" s="235"/>
      <c r="M214" s="236"/>
      <c r="N214" s="237"/>
      <c r="O214" s="237"/>
      <c r="P214" s="237"/>
      <c r="Q214" s="237"/>
      <c r="R214" s="237"/>
      <c r="S214" s="237"/>
      <c r="T214" s="23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9" t="s">
        <v>126</v>
      </c>
      <c r="AU214" s="239" t="s">
        <v>122</v>
      </c>
      <c r="AV214" s="14" t="s">
        <v>122</v>
      </c>
      <c r="AW214" s="14" t="s">
        <v>35</v>
      </c>
      <c r="AX214" s="14" t="s">
        <v>73</v>
      </c>
      <c r="AY214" s="239" t="s">
        <v>114</v>
      </c>
    </row>
    <row r="215" s="15" customFormat="1">
      <c r="A215" s="15"/>
      <c r="B215" s="240"/>
      <c r="C215" s="241"/>
      <c r="D215" s="220" t="s">
        <v>126</v>
      </c>
      <c r="E215" s="242" t="s">
        <v>19</v>
      </c>
      <c r="F215" s="243" t="s">
        <v>131</v>
      </c>
      <c r="G215" s="241"/>
      <c r="H215" s="244">
        <v>73.736000000000004</v>
      </c>
      <c r="I215" s="245"/>
      <c r="J215" s="241"/>
      <c r="K215" s="241"/>
      <c r="L215" s="246"/>
      <c r="M215" s="247"/>
      <c r="N215" s="248"/>
      <c r="O215" s="248"/>
      <c r="P215" s="248"/>
      <c r="Q215" s="248"/>
      <c r="R215" s="248"/>
      <c r="S215" s="248"/>
      <c r="T215" s="24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0" t="s">
        <v>126</v>
      </c>
      <c r="AU215" s="250" t="s">
        <v>122</v>
      </c>
      <c r="AV215" s="15" t="s">
        <v>121</v>
      </c>
      <c r="AW215" s="15" t="s">
        <v>35</v>
      </c>
      <c r="AX215" s="15" t="s">
        <v>78</v>
      </c>
      <c r="AY215" s="250" t="s">
        <v>114</v>
      </c>
    </row>
    <row r="216" s="2" customFormat="1" ht="37.8" customHeight="1">
      <c r="A216" s="41"/>
      <c r="B216" s="42"/>
      <c r="C216" s="200" t="s">
        <v>298</v>
      </c>
      <c r="D216" s="200" t="s">
        <v>116</v>
      </c>
      <c r="E216" s="201" t="s">
        <v>299</v>
      </c>
      <c r="F216" s="202" t="s">
        <v>300</v>
      </c>
      <c r="G216" s="203" t="s">
        <v>172</v>
      </c>
      <c r="H216" s="204">
        <v>34.200000000000003</v>
      </c>
      <c r="I216" s="205"/>
      <c r="J216" s="206">
        <f>ROUND(I216*H216,2)</f>
        <v>0</v>
      </c>
      <c r="K216" s="202" t="s">
        <v>120</v>
      </c>
      <c r="L216" s="47"/>
      <c r="M216" s="207" t="s">
        <v>19</v>
      </c>
      <c r="N216" s="208" t="s">
        <v>45</v>
      </c>
      <c r="O216" s="87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11" t="s">
        <v>121</v>
      </c>
      <c r="AT216" s="211" t="s">
        <v>116</v>
      </c>
      <c r="AU216" s="211" t="s">
        <v>122</v>
      </c>
      <c r="AY216" s="20" t="s">
        <v>114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0" t="s">
        <v>122</v>
      </c>
      <c r="BK216" s="212">
        <f>ROUND(I216*H216,2)</f>
        <v>0</v>
      </c>
      <c r="BL216" s="20" t="s">
        <v>121</v>
      </c>
      <c r="BM216" s="211" t="s">
        <v>301</v>
      </c>
    </row>
    <row r="217" s="2" customFormat="1">
      <c r="A217" s="41"/>
      <c r="B217" s="42"/>
      <c r="C217" s="43"/>
      <c r="D217" s="213" t="s">
        <v>124</v>
      </c>
      <c r="E217" s="43"/>
      <c r="F217" s="214" t="s">
        <v>302</v>
      </c>
      <c r="G217" s="43"/>
      <c r="H217" s="43"/>
      <c r="I217" s="215"/>
      <c r="J217" s="43"/>
      <c r="K217" s="43"/>
      <c r="L217" s="47"/>
      <c r="M217" s="216"/>
      <c r="N217" s="217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124</v>
      </c>
      <c r="AU217" s="20" t="s">
        <v>122</v>
      </c>
    </row>
    <row r="218" s="14" customFormat="1">
      <c r="A218" s="14"/>
      <c r="B218" s="229"/>
      <c r="C218" s="230"/>
      <c r="D218" s="220" t="s">
        <v>126</v>
      </c>
      <c r="E218" s="231" t="s">
        <v>19</v>
      </c>
      <c r="F218" s="232" t="s">
        <v>297</v>
      </c>
      <c r="G218" s="230"/>
      <c r="H218" s="233">
        <v>34.200000000000003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9" t="s">
        <v>126</v>
      </c>
      <c r="AU218" s="239" t="s">
        <v>122</v>
      </c>
      <c r="AV218" s="14" t="s">
        <v>122</v>
      </c>
      <c r="AW218" s="14" t="s">
        <v>35</v>
      </c>
      <c r="AX218" s="14" t="s">
        <v>78</v>
      </c>
      <c r="AY218" s="239" t="s">
        <v>114</v>
      </c>
    </row>
    <row r="219" s="2" customFormat="1" ht="37.8" customHeight="1">
      <c r="A219" s="41"/>
      <c r="B219" s="42"/>
      <c r="C219" s="200" t="s">
        <v>303</v>
      </c>
      <c r="D219" s="200" t="s">
        <v>116</v>
      </c>
      <c r="E219" s="201" t="s">
        <v>304</v>
      </c>
      <c r="F219" s="202" t="s">
        <v>305</v>
      </c>
      <c r="G219" s="203" t="s">
        <v>172</v>
      </c>
      <c r="H219" s="204">
        <v>478.80000000000001</v>
      </c>
      <c r="I219" s="205"/>
      <c r="J219" s="206">
        <f>ROUND(I219*H219,2)</f>
        <v>0</v>
      </c>
      <c r="K219" s="202" t="s">
        <v>120</v>
      </c>
      <c r="L219" s="47"/>
      <c r="M219" s="207" t="s">
        <v>19</v>
      </c>
      <c r="N219" s="208" t="s">
        <v>45</v>
      </c>
      <c r="O219" s="87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1" t="s">
        <v>121</v>
      </c>
      <c r="AT219" s="211" t="s">
        <v>116</v>
      </c>
      <c r="AU219" s="211" t="s">
        <v>122</v>
      </c>
      <c r="AY219" s="20" t="s">
        <v>114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0" t="s">
        <v>122</v>
      </c>
      <c r="BK219" s="212">
        <f>ROUND(I219*H219,2)</f>
        <v>0</v>
      </c>
      <c r="BL219" s="20" t="s">
        <v>121</v>
      </c>
      <c r="BM219" s="211" t="s">
        <v>306</v>
      </c>
    </row>
    <row r="220" s="2" customFormat="1">
      <c r="A220" s="41"/>
      <c r="B220" s="42"/>
      <c r="C220" s="43"/>
      <c r="D220" s="213" t="s">
        <v>124</v>
      </c>
      <c r="E220" s="43"/>
      <c r="F220" s="214" t="s">
        <v>307</v>
      </c>
      <c r="G220" s="43"/>
      <c r="H220" s="43"/>
      <c r="I220" s="215"/>
      <c r="J220" s="43"/>
      <c r="K220" s="43"/>
      <c r="L220" s="47"/>
      <c r="M220" s="216"/>
      <c r="N220" s="217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124</v>
      </c>
      <c r="AU220" s="20" t="s">
        <v>122</v>
      </c>
    </row>
    <row r="221" s="14" customFormat="1">
      <c r="A221" s="14"/>
      <c r="B221" s="229"/>
      <c r="C221" s="230"/>
      <c r="D221" s="220" t="s">
        <v>126</v>
      </c>
      <c r="E221" s="231" t="s">
        <v>19</v>
      </c>
      <c r="F221" s="232" t="s">
        <v>308</v>
      </c>
      <c r="G221" s="230"/>
      <c r="H221" s="233">
        <v>478.80000000000001</v>
      </c>
      <c r="I221" s="234"/>
      <c r="J221" s="230"/>
      <c r="K221" s="230"/>
      <c r="L221" s="235"/>
      <c r="M221" s="236"/>
      <c r="N221" s="237"/>
      <c r="O221" s="237"/>
      <c r="P221" s="237"/>
      <c r="Q221" s="237"/>
      <c r="R221" s="237"/>
      <c r="S221" s="237"/>
      <c r="T221" s="23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9" t="s">
        <v>126</v>
      </c>
      <c r="AU221" s="239" t="s">
        <v>122</v>
      </c>
      <c r="AV221" s="14" t="s">
        <v>122</v>
      </c>
      <c r="AW221" s="14" t="s">
        <v>35</v>
      </c>
      <c r="AX221" s="14" t="s">
        <v>78</v>
      </c>
      <c r="AY221" s="239" t="s">
        <v>114</v>
      </c>
    </row>
    <row r="222" s="2" customFormat="1" ht="44.25" customHeight="1">
      <c r="A222" s="41"/>
      <c r="B222" s="42"/>
      <c r="C222" s="200" t="s">
        <v>309</v>
      </c>
      <c r="D222" s="200" t="s">
        <v>116</v>
      </c>
      <c r="E222" s="201" t="s">
        <v>310</v>
      </c>
      <c r="F222" s="202" t="s">
        <v>171</v>
      </c>
      <c r="G222" s="203" t="s">
        <v>172</v>
      </c>
      <c r="H222" s="204">
        <v>34.200000000000003</v>
      </c>
      <c r="I222" s="205"/>
      <c r="J222" s="206">
        <f>ROUND(I222*H222,2)</f>
        <v>0</v>
      </c>
      <c r="K222" s="202" t="s">
        <v>120</v>
      </c>
      <c r="L222" s="47"/>
      <c r="M222" s="207" t="s">
        <v>19</v>
      </c>
      <c r="N222" s="208" t="s">
        <v>45</v>
      </c>
      <c r="O222" s="87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1" t="s">
        <v>121</v>
      </c>
      <c r="AT222" s="211" t="s">
        <v>116</v>
      </c>
      <c r="AU222" s="211" t="s">
        <v>122</v>
      </c>
      <c r="AY222" s="20" t="s">
        <v>114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20" t="s">
        <v>122</v>
      </c>
      <c r="BK222" s="212">
        <f>ROUND(I222*H222,2)</f>
        <v>0</v>
      </c>
      <c r="BL222" s="20" t="s">
        <v>121</v>
      </c>
      <c r="BM222" s="211" t="s">
        <v>311</v>
      </c>
    </row>
    <row r="223" s="2" customFormat="1">
      <c r="A223" s="41"/>
      <c r="B223" s="42"/>
      <c r="C223" s="43"/>
      <c r="D223" s="213" t="s">
        <v>124</v>
      </c>
      <c r="E223" s="43"/>
      <c r="F223" s="214" t="s">
        <v>312</v>
      </c>
      <c r="G223" s="43"/>
      <c r="H223" s="43"/>
      <c r="I223" s="215"/>
      <c r="J223" s="43"/>
      <c r="K223" s="43"/>
      <c r="L223" s="47"/>
      <c r="M223" s="216"/>
      <c r="N223" s="217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124</v>
      </c>
      <c r="AU223" s="20" t="s">
        <v>122</v>
      </c>
    </row>
    <row r="224" s="14" customFormat="1">
      <c r="A224" s="14"/>
      <c r="B224" s="229"/>
      <c r="C224" s="230"/>
      <c r="D224" s="220" t="s">
        <v>126</v>
      </c>
      <c r="E224" s="231" t="s">
        <v>19</v>
      </c>
      <c r="F224" s="232" t="s">
        <v>297</v>
      </c>
      <c r="G224" s="230"/>
      <c r="H224" s="233">
        <v>34.200000000000003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9" t="s">
        <v>126</v>
      </c>
      <c r="AU224" s="239" t="s">
        <v>122</v>
      </c>
      <c r="AV224" s="14" t="s">
        <v>122</v>
      </c>
      <c r="AW224" s="14" t="s">
        <v>35</v>
      </c>
      <c r="AX224" s="14" t="s">
        <v>78</v>
      </c>
      <c r="AY224" s="239" t="s">
        <v>114</v>
      </c>
    </row>
    <row r="225" s="12" customFormat="1" ht="22.8" customHeight="1">
      <c r="A225" s="12"/>
      <c r="B225" s="184"/>
      <c r="C225" s="185"/>
      <c r="D225" s="186" t="s">
        <v>72</v>
      </c>
      <c r="E225" s="198" t="s">
        <v>313</v>
      </c>
      <c r="F225" s="198" t="s">
        <v>314</v>
      </c>
      <c r="G225" s="185"/>
      <c r="H225" s="185"/>
      <c r="I225" s="188"/>
      <c r="J225" s="199">
        <f>BK225</f>
        <v>0</v>
      </c>
      <c r="K225" s="185"/>
      <c r="L225" s="190"/>
      <c r="M225" s="191"/>
      <c r="N225" s="192"/>
      <c r="O225" s="192"/>
      <c r="P225" s="193">
        <f>SUM(P226:P227)</f>
        <v>0</v>
      </c>
      <c r="Q225" s="192"/>
      <c r="R225" s="193">
        <f>SUM(R226:R227)</f>
        <v>0</v>
      </c>
      <c r="S225" s="192"/>
      <c r="T225" s="194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95" t="s">
        <v>78</v>
      </c>
      <c r="AT225" s="196" t="s">
        <v>72</v>
      </c>
      <c r="AU225" s="196" t="s">
        <v>78</v>
      </c>
      <c r="AY225" s="195" t="s">
        <v>114</v>
      </c>
      <c r="BK225" s="197">
        <f>SUM(BK226:BK227)</f>
        <v>0</v>
      </c>
    </row>
    <row r="226" s="2" customFormat="1" ht="62.7" customHeight="1">
      <c r="A226" s="41"/>
      <c r="B226" s="42"/>
      <c r="C226" s="200" t="s">
        <v>315</v>
      </c>
      <c r="D226" s="200" t="s">
        <v>116</v>
      </c>
      <c r="E226" s="201" t="s">
        <v>316</v>
      </c>
      <c r="F226" s="202" t="s">
        <v>317</v>
      </c>
      <c r="G226" s="203" t="s">
        <v>172</v>
      </c>
      <c r="H226" s="204">
        <v>75.328999999999994</v>
      </c>
      <c r="I226" s="205"/>
      <c r="J226" s="206">
        <f>ROUND(I226*H226,2)</f>
        <v>0</v>
      </c>
      <c r="K226" s="202" t="s">
        <v>120</v>
      </c>
      <c r="L226" s="47"/>
      <c r="M226" s="207" t="s">
        <v>19</v>
      </c>
      <c r="N226" s="208" t="s">
        <v>45</v>
      </c>
      <c r="O226" s="87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1" t="s">
        <v>121</v>
      </c>
      <c r="AT226" s="211" t="s">
        <v>116</v>
      </c>
      <c r="AU226" s="211" t="s">
        <v>122</v>
      </c>
      <c r="AY226" s="20" t="s">
        <v>114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0" t="s">
        <v>122</v>
      </c>
      <c r="BK226" s="212">
        <f>ROUND(I226*H226,2)</f>
        <v>0</v>
      </c>
      <c r="BL226" s="20" t="s">
        <v>121</v>
      </c>
      <c r="BM226" s="211" t="s">
        <v>318</v>
      </c>
    </row>
    <row r="227" s="2" customFormat="1">
      <c r="A227" s="41"/>
      <c r="B227" s="42"/>
      <c r="C227" s="43"/>
      <c r="D227" s="213" t="s">
        <v>124</v>
      </c>
      <c r="E227" s="43"/>
      <c r="F227" s="214" t="s">
        <v>319</v>
      </c>
      <c r="G227" s="43"/>
      <c r="H227" s="43"/>
      <c r="I227" s="215"/>
      <c r="J227" s="43"/>
      <c r="K227" s="43"/>
      <c r="L227" s="47"/>
      <c r="M227" s="216"/>
      <c r="N227" s="217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124</v>
      </c>
      <c r="AU227" s="20" t="s">
        <v>122</v>
      </c>
    </row>
    <row r="228" s="12" customFormat="1" ht="25.92" customHeight="1">
      <c r="A228" s="12"/>
      <c r="B228" s="184"/>
      <c r="C228" s="185"/>
      <c r="D228" s="186" t="s">
        <v>72</v>
      </c>
      <c r="E228" s="187" t="s">
        <v>320</v>
      </c>
      <c r="F228" s="187" t="s">
        <v>321</v>
      </c>
      <c r="G228" s="185"/>
      <c r="H228" s="185"/>
      <c r="I228" s="188"/>
      <c r="J228" s="189">
        <f>BK228</f>
        <v>0</v>
      </c>
      <c r="K228" s="185"/>
      <c r="L228" s="190"/>
      <c r="M228" s="191"/>
      <c r="N228" s="192"/>
      <c r="O228" s="192"/>
      <c r="P228" s="193">
        <f>P229+P242</f>
        <v>0</v>
      </c>
      <c r="Q228" s="192"/>
      <c r="R228" s="193">
        <f>R229+R242</f>
        <v>0.17096587499999999</v>
      </c>
      <c r="S228" s="192"/>
      <c r="T228" s="194">
        <f>T229+T242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5" t="s">
        <v>122</v>
      </c>
      <c r="AT228" s="196" t="s">
        <v>72</v>
      </c>
      <c r="AU228" s="196" t="s">
        <v>73</v>
      </c>
      <c r="AY228" s="195" t="s">
        <v>114</v>
      </c>
      <c r="BK228" s="197">
        <f>BK229+BK242</f>
        <v>0</v>
      </c>
    </row>
    <row r="229" s="12" customFormat="1" ht="22.8" customHeight="1">
      <c r="A229" s="12"/>
      <c r="B229" s="184"/>
      <c r="C229" s="185"/>
      <c r="D229" s="186" t="s">
        <v>72</v>
      </c>
      <c r="E229" s="198" t="s">
        <v>322</v>
      </c>
      <c r="F229" s="198" t="s">
        <v>323</v>
      </c>
      <c r="G229" s="185"/>
      <c r="H229" s="185"/>
      <c r="I229" s="188"/>
      <c r="J229" s="199">
        <f>BK229</f>
        <v>0</v>
      </c>
      <c r="K229" s="185"/>
      <c r="L229" s="190"/>
      <c r="M229" s="191"/>
      <c r="N229" s="192"/>
      <c r="O229" s="192"/>
      <c r="P229" s="193">
        <f>SUM(P230:P241)</f>
        <v>0</v>
      </c>
      <c r="Q229" s="192"/>
      <c r="R229" s="193">
        <f>SUM(R230:R241)</f>
        <v>0.17096587499999999</v>
      </c>
      <c r="S229" s="192"/>
      <c r="T229" s="194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5" t="s">
        <v>122</v>
      </c>
      <c r="AT229" s="196" t="s">
        <v>72</v>
      </c>
      <c r="AU229" s="196" t="s">
        <v>78</v>
      </c>
      <c r="AY229" s="195" t="s">
        <v>114</v>
      </c>
      <c r="BK229" s="197">
        <f>SUM(BK230:BK241)</f>
        <v>0</v>
      </c>
    </row>
    <row r="230" s="2" customFormat="1" ht="24.15" customHeight="1">
      <c r="A230" s="41"/>
      <c r="B230" s="42"/>
      <c r="C230" s="200" t="s">
        <v>324</v>
      </c>
      <c r="D230" s="200" t="s">
        <v>116</v>
      </c>
      <c r="E230" s="201" t="s">
        <v>325</v>
      </c>
      <c r="F230" s="202" t="s">
        <v>326</v>
      </c>
      <c r="G230" s="203" t="s">
        <v>327</v>
      </c>
      <c r="H230" s="204">
        <v>125</v>
      </c>
      <c r="I230" s="205"/>
      <c r="J230" s="206">
        <f>ROUND(I230*H230,2)</f>
        <v>0</v>
      </c>
      <c r="K230" s="202" t="s">
        <v>19</v>
      </c>
      <c r="L230" s="47"/>
      <c r="M230" s="207" t="s">
        <v>19</v>
      </c>
      <c r="N230" s="208" t="s">
        <v>45</v>
      </c>
      <c r="O230" s="87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1" t="s">
        <v>233</v>
      </c>
      <c r="AT230" s="211" t="s">
        <v>116</v>
      </c>
      <c r="AU230" s="211" t="s">
        <v>122</v>
      </c>
      <c r="AY230" s="20" t="s">
        <v>114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20" t="s">
        <v>122</v>
      </c>
      <c r="BK230" s="212">
        <f>ROUND(I230*H230,2)</f>
        <v>0</v>
      </c>
      <c r="BL230" s="20" t="s">
        <v>233</v>
      </c>
      <c r="BM230" s="211" t="s">
        <v>328</v>
      </c>
    </row>
    <row r="231" s="2" customFormat="1" ht="44.25" customHeight="1">
      <c r="A231" s="41"/>
      <c r="B231" s="42"/>
      <c r="C231" s="200" t="s">
        <v>329</v>
      </c>
      <c r="D231" s="200" t="s">
        <v>116</v>
      </c>
      <c r="E231" s="201" t="s">
        <v>330</v>
      </c>
      <c r="F231" s="202" t="s">
        <v>331</v>
      </c>
      <c r="G231" s="203" t="s">
        <v>119</v>
      </c>
      <c r="H231" s="204">
        <v>186.44999999999999</v>
      </c>
      <c r="I231" s="205"/>
      <c r="J231" s="206">
        <f>ROUND(I231*H231,2)</f>
        <v>0</v>
      </c>
      <c r="K231" s="202" t="s">
        <v>120</v>
      </c>
      <c r="L231" s="47"/>
      <c r="M231" s="207" t="s">
        <v>19</v>
      </c>
      <c r="N231" s="208" t="s">
        <v>45</v>
      </c>
      <c r="O231" s="87"/>
      <c r="P231" s="209">
        <f>O231*H231</f>
        <v>0</v>
      </c>
      <c r="Q231" s="209">
        <v>0.00079750000000000003</v>
      </c>
      <c r="R231" s="209">
        <f>Q231*H231</f>
        <v>0.148693875</v>
      </c>
      <c r="S231" s="209">
        <v>0</v>
      </c>
      <c r="T231" s="210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1" t="s">
        <v>233</v>
      </c>
      <c r="AT231" s="211" t="s">
        <v>116</v>
      </c>
      <c r="AU231" s="211" t="s">
        <v>122</v>
      </c>
      <c r="AY231" s="20" t="s">
        <v>114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0" t="s">
        <v>122</v>
      </c>
      <c r="BK231" s="212">
        <f>ROUND(I231*H231,2)</f>
        <v>0</v>
      </c>
      <c r="BL231" s="20" t="s">
        <v>233</v>
      </c>
      <c r="BM231" s="211" t="s">
        <v>332</v>
      </c>
    </row>
    <row r="232" s="2" customFormat="1">
      <c r="A232" s="41"/>
      <c r="B232" s="42"/>
      <c r="C232" s="43"/>
      <c r="D232" s="213" t="s">
        <v>124</v>
      </c>
      <c r="E232" s="43"/>
      <c r="F232" s="214" t="s">
        <v>333</v>
      </c>
      <c r="G232" s="43"/>
      <c r="H232" s="43"/>
      <c r="I232" s="215"/>
      <c r="J232" s="43"/>
      <c r="K232" s="43"/>
      <c r="L232" s="47"/>
      <c r="M232" s="216"/>
      <c r="N232" s="217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124</v>
      </c>
      <c r="AU232" s="20" t="s">
        <v>122</v>
      </c>
    </row>
    <row r="233" s="14" customFormat="1">
      <c r="A233" s="14"/>
      <c r="B233" s="229"/>
      <c r="C233" s="230"/>
      <c r="D233" s="220" t="s">
        <v>126</v>
      </c>
      <c r="E233" s="231" t="s">
        <v>19</v>
      </c>
      <c r="F233" s="232" t="s">
        <v>334</v>
      </c>
      <c r="G233" s="230"/>
      <c r="H233" s="233">
        <v>169.5</v>
      </c>
      <c r="I233" s="234"/>
      <c r="J233" s="230"/>
      <c r="K233" s="230"/>
      <c r="L233" s="235"/>
      <c r="M233" s="236"/>
      <c r="N233" s="237"/>
      <c r="O233" s="237"/>
      <c r="P233" s="237"/>
      <c r="Q233" s="237"/>
      <c r="R233" s="237"/>
      <c r="S233" s="237"/>
      <c r="T233" s="23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9" t="s">
        <v>126</v>
      </c>
      <c r="AU233" s="239" t="s">
        <v>122</v>
      </c>
      <c r="AV233" s="14" t="s">
        <v>122</v>
      </c>
      <c r="AW233" s="14" t="s">
        <v>35</v>
      </c>
      <c r="AX233" s="14" t="s">
        <v>78</v>
      </c>
      <c r="AY233" s="239" t="s">
        <v>114</v>
      </c>
    </row>
    <row r="234" s="14" customFormat="1">
      <c r="A234" s="14"/>
      <c r="B234" s="229"/>
      <c r="C234" s="230"/>
      <c r="D234" s="220" t="s">
        <v>126</v>
      </c>
      <c r="E234" s="230"/>
      <c r="F234" s="232" t="s">
        <v>335</v>
      </c>
      <c r="G234" s="230"/>
      <c r="H234" s="233">
        <v>186.44999999999999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9" t="s">
        <v>126</v>
      </c>
      <c r="AU234" s="239" t="s">
        <v>122</v>
      </c>
      <c r="AV234" s="14" t="s">
        <v>122</v>
      </c>
      <c r="AW234" s="14" t="s">
        <v>4</v>
      </c>
      <c r="AX234" s="14" t="s">
        <v>78</v>
      </c>
      <c r="AY234" s="239" t="s">
        <v>114</v>
      </c>
    </row>
    <row r="235" s="2" customFormat="1" ht="24.15" customHeight="1">
      <c r="A235" s="41"/>
      <c r="B235" s="42"/>
      <c r="C235" s="200" t="s">
        <v>336</v>
      </c>
      <c r="D235" s="200" t="s">
        <v>116</v>
      </c>
      <c r="E235" s="201" t="s">
        <v>337</v>
      </c>
      <c r="F235" s="202" t="s">
        <v>338</v>
      </c>
      <c r="G235" s="203" t="s">
        <v>327</v>
      </c>
      <c r="H235" s="204">
        <v>139.19999999999999</v>
      </c>
      <c r="I235" s="205"/>
      <c r="J235" s="206">
        <f>ROUND(I235*H235,2)</f>
        <v>0</v>
      </c>
      <c r="K235" s="202" t="s">
        <v>120</v>
      </c>
      <c r="L235" s="47"/>
      <c r="M235" s="207" t="s">
        <v>19</v>
      </c>
      <c r="N235" s="208" t="s">
        <v>45</v>
      </c>
      <c r="O235" s="87"/>
      <c r="P235" s="209">
        <f>O235*H235</f>
        <v>0</v>
      </c>
      <c r="Q235" s="209">
        <v>0.00016000000000000001</v>
      </c>
      <c r="R235" s="209">
        <f>Q235*H235</f>
        <v>0.022272</v>
      </c>
      <c r="S235" s="209">
        <v>0</v>
      </c>
      <c r="T235" s="210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1" t="s">
        <v>233</v>
      </c>
      <c r="AT235" s="211" t="s">
        <v>116</v>
      </c>
      <c r="AU235" s="211" t="s">
        <v>122</v>
      </c>
      <c r="AY235" s="20" t="s">
        <v>114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20" t="s">
        <v>122</v>
      </c>
      <c r="BK235" s="212">
        <f>ROUND(I235*H235,2)</f>
        <v>0</v>
      </c>
      <c r="BL235" s="20" t="s">
        <v>233</v>
      </c>
      <c r="BM235" s="211" t="s">
        <v>339</v>
      </c>
    </row>
    <row r="236" s="2" customFormat="1">
      <c r="A236" s="41"/>
      <c r="B236" s="42"/>
      <c r="C236" s="43"/>
      <c r="D236" s="213" t="s">
        <v>124</v>
      </c>
      <c r="E236" s="43"/>
      <c r="F236" s="214" t="s">
        <v>340</v>
      </c>
      <c r="G236" s="43"/>
      <c r="H236" s="43"/>
      <c r="I236" s="215"/>
      <c r="J236" s="43"/>
      <c r="K236" s="43"/>
      <c r="L236" s="47"/>
      <c r="M236" s="216"/>
      <c r="N236" s="217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124</v>
      </c>
      <c r="AU236" s="20" t="s">
        <v>122</v>
      </c>
    </row>
    <row r="237" s="13" customFormat="1">
      <c r="A237" s="13"/>
      <c r="B237" s="218"/>
      <c r="C237" s="219"/>
      <c r="D237" s="220" t="s">
        <v>126</v>
      </c>
      <c r="E237" s="221" t="s">
        <v>19</v>
      </c>
      <c r="F237" s="222" t="s">
        <v>341</v>
      </c>
      <c r="G237" s="219"/>
      <c r="H237" s="221" t="s">
        <v>19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8" t="s">
        <v>126</v>
      </c>
      <c r="AU237" s="228" t="s">
        <v>122</v>
      </c>
      <c r="AV237" s="13" t="s">
        <v>78</v>
      </c>
      <c r="AW237" s="13" t="s">
        <v>35</v>
      </c>
      <c r="AX237" s="13" t="s">
        <v>73</v>
      </c>
      <c r="AY237" s="228" t="s">
        <v>114</v>
      </c>
    </row>
    <row r="238" s="14" customFormat="1">
      <c r="A238" s="14"/>
      <c r="B238" s="229"/>
      <c r="C238" s="230"/>
      <c r="D238" s="220" t="s">
        <v>126</v>
      </c>
      <c r="E238" s="231" t="s">
        <v>19</v>
      </c>
      <c r="F238" s="232" t="s">
        <v>342</v>
      </c>
      <c r="G238" s="230"/>
      <c r="H238" s="233">
        <v>116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9" t="s">
        <v>126</v>
      </c>
      <c r="AU238" s="239" t="s">
        <v>122</v>
      </c>
      <c r="AV238" s="14" t="s">
        <v>122</v>
      </c>
      <c r="AW238" s="14" t="s">
        <v>35</v>
      </c>
      <c r="AX238" s="14" t="s">
        <v>78</v>
      </c>
      <c r="AY238" s="239" t="s">
        <v>114</v>
      </c>
    </row>
    <row r="239" s="14" customFormat="1">
      <c r="A239" s="14"/>
      <c r="B239" s="229"/>
      <c r="C239" s="230"/>
      <c r="D239" s="220" t="s">
        <v>126</v>
      </c>
      <c r="E239" s="230"/>
      <c r="F239" s="232" t="s">
        <v>343</v>
      </c>
      <c r="G239" s="230"/>
      <c r="H239" s="233">
        <v>139.19999999999999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9" t="s">
        <v>126</v>
      </c>
      <c r="AU239" s="239" t="s">
        <v>122</v>
      </c>
      <c r="AV239" s="14" t="s">
        <v>122</v>
      </c>
      <c r="AW239" s="14" t="s">
        <v>4</v>
      </c>
      <c r="AX239" s="14" t="s">
        <v>78</v>
      </c>
      <c r="AY239" s="239" t="s">
        <v>114</v>
      </c>
    </row>
    <row r="240" s="2" customFormat="1" ht="49.05" customHeight="1">
      <c r="A240" s="41"/>
      <c r="B240" s="42"/>
      <c r="C240" s="200" t="s">
        <v>344</v>
      </c>
      <c r="D240" s="200" t="s">
        <v>116</v>
      </c>
      <c r="E240" s="201" t="s">
        <v>345</v>
      </c>
      <c r="F240" s="202" t="s">
        <v>346</v>
      </c>
      <c r="G240" s="203" t="s">
        <v>347</v>
      </c>
      <c r="H240" s="273"/>
      <c r="I240" s="205"/>
      <c r="J240" s="206">
        <f>ROUND(I240*H240,2)</f>
        <v>0</v>
      </c>
      <c r="K240" s="202" t="s">
        <v>120</v>
      </c>
      <c r="L240" s="47"/>
      <c r="M240" s="207" t="s">
        <v>19</v>
      </c>
      <c r="N240" s="208" t="s">
        <v>45</v>
      </c>
      <c r="O240" s="87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1" t="s">
        <v>233</v>
      </c>
      <c r="AT240" s="211" t="s">
        <v>116</v>
      </c>
      <c r="AU240" s="211" t="s">
        <v>122</v>
      </c>
      <c r="AY240" s="20" t="s">
        <v>114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20" t="s">
        <v>122</v>
      </c>
      <c r="BK240" s="212">
        <f>ROUND(I240*H240,2)</f>
        <v>0</v>
      </c>
      <c r="BL240" s="20" t="s">
        <v>233</v>
      </c>
      <c r="BM240" s="211" t="s">
        <v>348</v>
      </c>
    </row>
    <row r="241" s="2" customFormat="1">
      <c r="A241" s="41"/>
      <c r="B241" s="42"/>
      <c r="C241" s="43"/>
      <c r="D241" s="213" t="s">
        <v>124</v>
      </c>
      <c r="E241" s="43"/>
      <c r="F241" s="214" t="s">
        <v>349</v>
      </c>
      <c r="G241" s="43"/>
      <c r="H241" s="43"/>
      <c r="I241" s="215"/>
      <c r="J241" s="43"/>
      <c r="K241" s="43"/>
      <c r="L241" s="47"/>
      <c r="M241" s="216"/>
      <c r="N241" s="217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124</v>
      </c>
      <c r="AU241" s="20" t="s">
        <v>122</v>
      </c>
    </row>
    <row r="242" s="12" customFormat="1" ht="22.8" customHeight="1">
      <c r="A242" s="12"/>
      <c r="B242" s="184"/>
      <c r="C242" s="185"/>
      <c r="D242" s="186" t="s">
        <v>72</v>
      </c>
      <c r="E242" s="198" t="s">
        <v>350</v>
      </c>
      <c r="F242" s="198" t="s">
        <v>351</v>
      </c>
      <c r="G242" s="185"/>
      <c r="H242" s="185"/>
      <c r="I242" s="188"/>
      <c r="J242" s="199">
        <f>BK242</f>
        <v>0</v>
      </c>
      <c r="K242" s="185"/>
      <c r="L242" s="190"/>
      <c r="M242" s="191"/>
      <c r="N242" s="192"/>
      <c r="O242" s="192"/>
      <c r="P242" s="193">
        <f>P243</f>
        <v>0</v>
      </c>
      <c r="Q242" s="192"/>
      <c r="R242" s="193">
        <f>R243</f>
        <v>0</v>
      </c>
      <c r="S242" s="192"/>
      <c r="T242" s="194">
        <f>T243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5" t="s">
        <v>122</v>
      </c>
      <c r="AT242" s="196" t="s">
        <v>72</v>
      </c>
      <c r="AU242" s="196" t="s">
        <v>78</v>
      </c>
      <c r="AY242" s="195" t="s">
        <v>114</v>
      </c>
      <c r="BK242" s="197">
        <f>BK243</f>
        <v>0</v>
      </c>
    </row>
    <row r="243" s="2" customFormat="1" ht="24.15" customHeight="1">
      <c r="A243" s="41"/>
      <c r="B243" s="42"/>
      <c r="C243" s="200" t="s">
        <v>352</v>
      </c>
      <c r="D243" s="200" t="s">
        <v>116</v>
      </c>
      <c r="E243" s="201" t="s">
        <v>353</v>
      </c>
      <c r="F243" s="202" t="s">
        <v>354</v>
      </c>
      <c r="G243" s="203" t="s">
        <v>236</v>
      </c>
      <c r="H243" s="204">
        <v>1</v>
      </c>
      <c r="I243" s="205"/>
      <c r="J243" s="206">
        <f>ROUND(I243*H243,2)</f>
        <v>0</v>
      </c>
      <c r="K243" s="202" t="s">
        <v>19</v>
      </c>
      <c r="L243" s="47"/>
      <c r="M243" s="207" t="s">
        <v>19</v>
      </c>
      <c r="N243" s="208" t="s">
        <v>45</v>
      </c>
      <c r="O243" s="87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1" t="s">
        <v>233</v>
      </c>
      <c r="AT243" s="211" t="s">
        <v>116</v>
      </c>
      <c r="AU243" s="211" t="s">
        <v>122</v>
      </c>
      <c r="AY243" s="20" t="s">
        <v>114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0" t="s">
        <v>122</v>
      </c>
      <c r="BK243" s="212">
        <f>ROUND(I243*H243,2)</f>
        <v>0</v>
      </c>
      <c r="BL243" s="20" t="s">
        <v>233</v>
      </c>
      <c r="BM243" s="211" t="s">
        <v>355</v>
      </c>
    </row>
    <row r="244" s="12" customFormat="1" ht="25.92" customHeight="1">
      <c r="A244" s="12"/>
      <c r="B244" s="184"/>
      <c r="C244" s="185"/>
      <c r="D244" s="186" t="s">
        <v>72</v>
      </c>
      <c r="E244" s="187" t="s">
        <v>356</v>
      </c>
      <c r="F244" s="187" t="s">
        <v>357</v>
      </c>
      <c r="G244" s="185"/>
      <c r="H244" s="185"/>
      <c r="I244" s="188"/>
      <c r="J244" s="189">
        <f>BK244</f>
        <v>0</v>
      </c>
      <c r="K244" s="185"/>
      <c r="L244" s="190"/>
      <c r="M244" s="191"/>
      <c r="N244" s="192"/>
      <c r="O244" s="192"/>
      <c r="P244" s="193">
        <f>P245+P254+P267</f>
        <v>0</v>
      </c>
      <c r="Q244" s="192"/>
      <c r="R244" s="193">
        <f>R245+R254+R267</f>
        <v>0</v>
      </c>
      <c r="S244" s="192"/>
      <c r="T244" s="194">
        <f>T245+T254+T267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95" t="s">
        <v>157</v>
      </c>
      <c r="AT244" s="196" t="s">
        <v>72</v>
      </c>
      <c r="AU244" s="196" t="s">
        <v>73</v>
      </c>
      <c r="AY244" s="195" t="s">
        <v>114</v>
      </c>
      <c r="BK244" s="197">
        <f>BK245+BK254+BK267</f>
        <v>0</v>
      </c>
    </row>
    <row r="245" s="12" customFormat="1" ht="22.8" customHeight="1">
      <c r="A245" s="12"/>
      <c r="B245" s="184"/>
      <c r="C245" s="185"/>
      <c r="D245" s="186" t="s">
        <v>72</v>
      </c>
      <c r="E245" s="198" t="s">
        <v>358</v>
      </c>
      <c r="F245" s="198" t="s">
        <v>359</v>
      </c>
      <c r="G245" s="185"/>
      <c r="H245" s="185"/>
      <c r="I245" s="188"/>
      <c r="J245" s="199">
        <f>BK245</f>
        <v>0</v>
      </c>
      <c r="K245" s="185"/>
      <c r="L245" s="190"/>
      <c r="M245" s="191"/>
      <c r="N245" s="192"/>
      <c r="O245" s="192"/>
      <c r="P245" s="193">
        <f>SUM(P246:P253)</f>
        <v>0</v>
      </c>
      <c r="Q245" s="192"/>
      <c r="R245" s="193">
        <f>SUM(R246:R253)</f>
        <v>0</v>
      </c>
      <c r="S245" s="192"/>
      <c r="T245" s="194">
        <f>SUM(T246:T253)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195" t="s">
        <v>157</v>
      </c>
      <c r="AT245" s="196" t="s">
        <v>72</v>
      </c>
      <c r="AU245" s="196" t="s">
        <v>78</v>
      </c>
      <c r="AY245" s="195" t="s">
        <v>114</v>
      </c>
      <c r="BK245" s="197">
        <f>SUM(BK246:BK253)</f>
        <v>0</v>
      </c>
    </row>
    <row r="246" s="2" customFormat="1" ht="16.5" customHeight="1">
      <c r="A246" s="41"/>
      <c r="B246" s="42"/>
      <c r="C246" s="200" t="s">
        <v>360</v>
      </c>
      <c r="D246" s="200" t="s">
        <v>116</v>
      </c>
      <c r="E246" s="201" t="s">
        <v>361</v>
      </c>
      <c r="F246" s="202" t="s">
        <v>359</v>
      </c>
      <c r="G246" s="203" t="s">
        <v>362</v>
      </c>
      <c r="H246" s="204">
        <v>1</v>
      </c>
      <c r="I246" s="205"/>
      <c r="J246" s="206">
        <f>ROUND(I246*H246,2)</f>
        <v>0</v>
      </c>
      <c r="K246" s="202" t="s">
        <v>120</v>
      </c>
      <c r="L246" s="47"/>
      <c r="M246" s="207" t="s">
        <v>19</v>
      </c>
      <c r="N246" s="208" t="s">
        <v>45</v>
      </c>
      <c r="O246" s="87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1" t="s">
        <v>363</v>
      </c>
      <c r="AT246" s="211" t="s">
        <v>116</v>
      </c>
      <c r="AU246" s="211" t="s">
        <v>122</v>
      </c>
      <c r="AY246" s="20" t="s">
        <v>114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20" t="s">
        <v>122</v>
      </c>
      <c r="BK246" s="212">
        <f>ROUND(I246*H246,2)</f>
        <v>0</v>
      </c>
      <c r="BL246" s="20" t="s">
        <v>363</v>
      </c>
      <c r="BM246" s="211" t="s">
        <v>364</v>
      </c>
    </row>
    <row r="247" s="2" customFormat="1">
      <c r="A247" s="41"/>
      <c r="B247" s="42"/>
      <c r="C247" s="43"/>
      <c r="D247" s="213" t="s">
        <v>124</v>
      </c>
      <c r="E247" s="43"/>
      <c r="F247" s="214" t="s">
        <v>365</v>
      </c>
      <c r="G247" s="43"/>
      <c r="H247" s="43"/>
      <c r="I247" s="215"/>
      <c r="J247" s="43"/>
      <c r="K247" s="43"/>
      <c r="L247" s="47"/>
      <c r="M247" s="216"/>
      <c r="N247" s="217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124</v>
      </c>
      <c r="AU247" s="20" t="s">
        <v>122</v>
      </c>
    </row>
    <row r="248" s="13" customFormat="1">
      <c r="A248" s="13"/>
      <c r="B248" s="218"/>
      <c r="C248" s="219"/>
      <c r="D248" s="220" t="s">
        <v>126</v>
      </c>
      <c r="E248" s="221" t="s">
        <v>19</v>
      </c>
      <c r="F248" s="222" t="s">
        <v>366</v>
      </c>
      <c r="G248" s="219"/>
      <c r="H248" s="221" t="s">
        <v>19</v>
      </c>
      <c r="I248" s="223"/>
      <c r="J248" s="219"/>
      <c r="K248" s="219"/>
      <c r="L248" s="224"/>
      <c r="M248" s="225"/>
      <c r="N248" s="226"/>
      <c r="O248" s="226"/>
      <c r="P248" s="226"/>
      <c r="Q248" s="226"/>
      <c r="R248" s="226"/>
      <c r="S248" s="226"/>
      <c r="T248" s="22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8" t="s">
        <v>126</v>
      </c>
      <c r="AU248" s="228" t="s">
        <v>122</v>
      </c>
      <c r="AV248" s="13" t="s">
        <v>78</v>
      </c>
      <c r="AW248" s="13" t="s">
        <v>35</v>
      </c>
      <c r="AX248" s="13" t="s">
        <v>73</v>
      </c>
      <c r="AY248" s="228" t="s">
        <v>114</v>
      </c>
    </row>
    <row r="249" s="14" customFormat="1">
      <c r="A249" s="14"/>
      <c r="B249" s="229"/>
      <c r="C249" s="230"/>
      <c r="D249" s="220" t="s">
        <v>126</v>
      </c>
      <c r="E249" s="231" t="s">
        <v>19</v>
      </c>
      <c r="F249" s="232" t="s">
        <v>78</v>
      </c>
      <c r="G249" s="230"/>
      <c r="H249" s="233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9" t="s">
        <v>126</v>
      </c>
      <c r="AU249" s="239" t="s">
        <v>122</v>
      </c>
      <c r="AV249" s="14" t="s">
        <v>122</v>
      </c>
      <c r="AW249" s="14" t="s">
        <v>35</v>
      </c>
      <c r="AX249" s="14" t="s">
        <v>78</v>
      </c>
      <c r="AY249" s="239" t="s">
        <v>114</v>
      </c>
    </row>
    <row r="250" s="2" customFormat="1" ht="16.5" customHeight="1">
      <c r="A250" s="41"/>
      <c r="B250" s="42"/>
      <c r="C250" s="200" t="s">
        <v>367</v>
      </c>
      <c r="D250" s="200" t="s">
        <v>116</v>
      </c>
      <c r="E250" s="201" t="s">
        <v>368</v>
      </c>
      <c r="F250" s="202" t="s">
        <v>369</v>
      </c>
      <c r="G250" s="203" t="s">
        <v>362</v>
      </c>
      <c r="H250" s="204">
        <v>1</v>
      </c>
      <c r="I250" s="205"/>
      <c r="J250" s="206">
        <f>ROUND(I250*H250,2)</f>
        <v>0</v>
      </c>
      <c r="K250" s="202" t="s">
        <v>120</v>
      </c>
      <c r="L250" s="47"/>
      <c r="M250" s="207" t="s">
        <v>19</v>
      </c>
      <c r="N250" s="208" t="s">
        <v>45</v>
      </c>
      <c r="O250" s="87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11" t="s">
        <v>363</v>
      </c>
      <c r="AT250" s="211" t="s">
        <v>116</v>
      </c>
      <c r="AU250" s="211" t="s">
        <v>122</v>
      </c>
      <c r="AY250" s="20" t="s">
        <v>114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20" t="s">
        <v>122</v>
      </c>
      <c r="BK250" s="212">
        <f>ROUND(I250*H250,2)</f>
        <v>0</v>
      </c>
      <c r="BL250" s="20" t="s">
        <v>363</v>
      </c>
      <c r="BM250" s="211" t="s">
        <v>370</v>
      </c>
    </row>
    <row r="251" s="2" customFormat="1">
      <c r="A251" s="41"/>
      <c r="B251" s="42"/>
      <c r="C251" s="43"/>
      <c r="D251" s="213" t="s">
        <v>124</v>
      </c>
      <c r="E251" s="43"/>
      <c r="F251" s="214" t="s">
        <v>371</v>
      </c>
      <c r="G251" s="43"/>
      <c r="H251" s="43"/>
      <c r="I251" s="215"/>
      <c r="J251" s="43"/>
      <c r="K251" s="43"/>
      <c r="L251" s="47"/>
      <c r="M251" s="216"/>
      <c r="N251" s="217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124</v>
      </c>
      <c r="AU251" s="20" t="s">
        <v>122</v>
      </c>
    </row>
    <row r="252" s="13" customFormat="1">
      <c r="A252" s="13"/>
      <c r="B252" s="218"/>
      <c r="C252" s="219"/>
      <c r="D252" s="220" t="s">
        <v>126</v>
      </c>
      <c r="E252" s="221" t="s">
        <v>19</v>
      </c>
      <c r="F252" s="222" t="s">
        <v>372</v>
      </c>
      <c r="G252" s="219"/>
      <c r="H252" s="221" t="s">
        <v>19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8" t="s">
        <v>126</v>
      </c>
      <c r="AU252" s="228" t="s">
        <v>122</v>
      </c>
      <c r="AV252" s="13" t="s">
        <v>78</v>
      </c>
      <c r="AW252" s="13" t="s">
        <v>35</v>
      </c>
      <c r="AX252" s="13" t="s">
        <v>73</v>
      </c>
      <c r="AY252" s="228" t="s">
        <v>114</v>
      </c>
    </row>
    <row r="253" s="14" customFormat="1">
      <c r="A253" s="14"/>
      <c r="B253" s="229"/>
      <c r="C253" s="230"/>
      <c r="D253" s="220" t="s">
        <v>126</v>
      </c>
      <c r="E253" s="231" t="s">
        <v>19</v>
      </c>
      <c r="F253" s="232" t="s">
        <v>78</v>
      </c>
      <c r="G253" s="230"/>
      <c r="H253" s="233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9" t="s">
        <v>126</v>
      </c>
      <c r="AU253" s="239" t="s">
        <v>122</v>
      </c>
      <c r="AV253" s="14" t="s">
        <v>122</v>
      </c>
      <c r="AW253" s="14" t="s">
        <v>35</v>
      </c>
      <c r="AX253" s="14" t="s">
        <v>78</v>
      </c>
      <c r="AY253" s="239" t="s">
        <v>114</v>
      </c>
    </row>
    <row r="254" s="12" customFormat="1" ht="22.8" customHeight="1">
      <c r="A254" s="12"/>
      <c r="B254" s="184"/>
      <c r="C254" s="185"/>
      <c r="D254" s="186" t="s">
        <v>72</v>
      </c>
      <c r="E254" s="198" t="s">
        <v>373</v>
      </c>
      <c r="F254" s="198" t="s">
        <v>374</v>
      </c>
      <c r="G254" s="185"/>
      <c r="H254" s="185"/>
      <c r="I254" s="188"/>
      <c r="J254" s="199">
        <f>BK254</f>
        <v>0</v>
      </c>
      <c r="K254" s="185"/>
      <c r="L254" s="190"/>
      <c r="M254" s="191"/>
      <c r="N254" s="192"/>
      <c r="O254" s="192"/>
      <c r="P254" s="193">
        <f>SUM(P255:P266)</f>
        <v>0</v>
      </c>
      <c r="Q254" s="192"/>
      <c r="R254" s="193">
        <f>SUM(R255:R266)</f>
        <v>0</v>
      </c>
      <c r="S254" s="192"/>
      <c r="T254" s="194">
        <f>SUM(T255:T266)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5" t="s">
        <v>157</v>
      </c>
      <c r="AT254" s="196" t="s">
        <v>72</v>
      </c>
      <c r="AU254" s="196" t="s">
        <v>78</v>
      </c>
      <c r="AY254" s="195" t="s">
        <v>114</v>
      </c>
      <c r="BK254" s="197">
        <f>SUM(BK255:BK266)</f>
        <v>0</v>
      </c>
    </row>
    <row r="255" s="2" customFormat="1" ht="16.5" customHeight="1">
      <c r="A255" s="41"/>
      <c r="B255" s="42"/>
      <c r="C255" s="200" t="s">
        <v>375</v>
      </c>
      <c r="D255" s="200" t="s">
        <v>116</v>
      </c>
      <c r="E255" s="201" t="s">
        <v>376</v>
      </c>
      <c r="F255" s="202" t="s">
        <v>374</v>
      </c>
      <c r="G255" s="203" t="s">
        <v>362</v>
      </c>
      <c r="H255" s="204">
        <v>1</v>
      </c>
      <c r="I255" s="205"/>
      <c r="J255" s="206">
        <f>ROUND(I255*H255,2)</f>
        <v>0</v>
      </c>
      <c r="K255" s="202" t="s">
        <v>120</v>
      </c>
      <c r="L255" s="47"/>
      <c r="M255" s="207" t="s">
        <v>19</v>
      </c>
      <c r="N255" s="208" t="s">
        <v>45</v>
      </c>
      <c r="O255" s="87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1" t="s">
        <v>363</v>
      </c>
      <c r="AT255" s="211" t="s">
        <v>116</v>
      </c>
      <c r="AU255" s="211" t="s">
        <v>122</v>
      </c>
      <c r="AY255" s="20" t="s">
        <v>114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0" t="s">
        <v>122</v>
      </c>
      <c r="BK255" s="212">
        <f>ROUND(I255*H255,2)</f>
        <v>0</v>
      </c>
      <c r="BL255" s="20" t="s">
        <v>363</v>
      </c>
      <c r="BM255" s="211" t="s">
        <v>377</v>
      </c>
    </row>
    <row r="256" s="2" customFormat="1">
      <c r="A256" s="41"/>
      <c r="B256" s="42"/>
      <c r="C256" s="43"/>
      <c r="D256" s="213" t="s">
        <v>124</v>
      </c>
      <c r="E256" s="43"/>
      <c r="F256" s="214" t="s">
        <v>378</v>
      </c>
      <c r="G256" s="43"/>
      <c r="H256" s="43"/>
      <c r="I256" s="215"/>
      <c r="J256" s="43"/>
      <c r="K256" s="43"/>
      <c r="L256" s="47"/>
      <c r="M256" s="216"/>
      <c r="N256" s="217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124</v>
      </c>
      <c r="AU256" s="20" t="s">
        <v>122</v>
      </c>
    </row>
    <row r="257" s="13" customFormat="1">
      <c r="A257" s="13"/>
      <c r="B257" s="218"/>
      <c r="C257" s="219"/>
      <c r="D257" s="220" t="s">
        <v>126</v>
      </c>
      <c r="E257" s="221" t="s">
        <v>19</v>
      </c>
      <c r="F257" s="222" t="s">
        <v>379</v>
      </c>
      <c r="G257" s="219"/>
      <c r="H257" s="221" t="s">
        <v>19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8" t="s">
        <v>126</v>
      </c>
      <c r="AU257" s="228" t="s">
        <v>122</v>
      </c>
      <c r="AV257" s="13" t="s">
        <v>78</v>
      </c>
      <c r="AW257" s="13" t="s">
        <v>35</v>
      </c>
      <c r="AX257" s="13" t="s">
        <v>73</v>
      </c>
      <c r="AY257" s="228" t="s">
        <v>114</v>
      </c>
    </row>
    <row r="258" s="13" customFormat="1">
      <c r="A258" s="13"/>
      <c r="B258" s="218"/>
      <c r="C258" s="219"/>
      <c r="D258" s="220" t="s">
        <v>126</v>
      </c>
      <c r="E258" s="221" t="s">
        <v>19</v>
      </c>
      <c r="F258" s="222" t="s">
        <v>380</v>
      </c>
      <c r="G258" s="219"/>
      <c r="H258" s="221" t="s">
        <v>19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8" t="s">
        <v>126</v>
      </c>
      <c r="AU258" s="228" t="s">
        <v>122</v>
      </c>
      <c r="AV258" s="13" t="s">
        <v>78</v>
      </c>
      <c r="AW258" s="13" t="s">
        <v>35</v>
      </c>
      <c r="AX258" s="13" t="s">
        <v>73</v>
      </c>
      <c r="AY258" s="228" t="s">
        <v>114</v>
      </c>
    </row>
    <row r="259" s="13" customFormat="1">
      <c r="A259" s="13"/>
      <c r="B259" s="218"/>
      <c r="C259" s="219"/>
      <c r="D259" s="220" t="s">
        <v>126</v>
      </c>
      <c r="E259" s="221" t="s">
        <v>19</v>
      </c>
      <c r="F259" s="222" t="s">
        <v>381</v>
      </c>
      <c r="G259" s="219"/>
      <c r="H259" s="221" t="s">
        <v>19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8" t="s">
        <v>126</v>
      </c>
      <c r="AU259" s="228" t="s">
        <v>122</v>
      </c>
      <c r="AV259" s="13" t="s">
        <v>78</v>
      </c>
      <c r="AW259" s="13" t="s">
        <v>35</v>
      </c>
      <c r="AX259" s="13" t="s">
        <v>73</v>
      </c>
      <c r="AY259" s="228" t="s">
        <v>114</v>
      </c>
    </row>
    <row r="260" s="13" customFormat="1">
      <c r="A260" s="13"/>
      <c r="B260" s="218"/>
      <c r="C260" s="219"/>
      <c r="D260" s="220" t="s">
        <v>126</v>
      </c>
      <c r="E260" s="221" t="s">
        <v>19</v>
      </c>
      <c r="F260" s="222" t="s">
        <v>382</v>
      </c>
      <c r="G260" s="219"/>
      <c r="H260" s="221" t="s">
        <v>19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8" t="s">
        <v>126</v>
      </c>
      <c r="AU260" s="228" t="s">
        <v>122</v>
      </c>
      <c r="AV260" s="13" t="s">
        <v>78</v>
      </c>
      <c r="AW260" s="13" t="s">
        <v>35</v>
      </c>
      <c r="AX260" s="13" t="s">
        <v>73</v>
      </c>
      <c r="AY260" s="228" t="s">
        <v>114</v>
      </c>
    </row>
    <row r="261" s="14" customFormat="1">
      <c r="A261" s="14"/>
      <c r="B261" s="229"/>
      <c r="C261" s="230"/>
      <c r="D261" s="220" t="s">
        <v>126</v>
      </c>
      <c r="E261" s="231" t="s">
        <v>19</v>
      </c>
      <c r="F261" s="232" t="s">
        <v>78</v>
      </c>
      <c r="G261" s="230"/>
      <c r="H261" s="233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9" t="s">
        <v>126</v>
      </c>
      <c r="AU261" s="239" t="s">
        <v>122</v>
      </c>
      <c r="AV261" s="14" t="s">
        <v>122</v>
      </c>
      <c r="AW261" s="14" t="s">
        <v>35</v>
      </c>
      <c r="AX261" s="14" t="s">
        <v>78</v>
      </c>
      <c r="AY261" s="239" t="s">
        <v>114</v>
      </c>
    </row>
    <row r="262" s="2" customFormat="1" ht="16.5" customHeight="1">
      <c r="A262" s="41"/>
      <c r="B262" s="42"/>
      <c r="C262" s="200" t="s">
        <v>383</v>
      </c>
      <c r="D262" s="200" t="s">
        <v>116</v>
      </c>
      <c r="E262" s="201" t="s">
        <v>384</v>
      </c>
      <c r="F262" s="202" t="s">
        <v>385</v>
      </c>
      <c r="G262" s="203" t="s">
        <v>362</v>
      </c>
      <c r="H262" s="204">
        <v>1</v>
      </c>
      <c r="I262" s="205"/>
      <c r="J262" s="206">
        <f>ROUND(I262*H262,2)</f>
        <v>0</v>
      </c>
      <c r="K262" s="202" t="s">
        <v>120</v>
      </c>
      <c r="L262" s="47"/>
      <c r="M262" s="207" t="s">
        <v>19</v>
      </c>
      <c r="N262" s="208" t="s">
        <v>45</v>
      </c>
      <c r="O262" s="87"/>
      <c r="P262" s="209">
        <f>O262*H262</f>
        <v>0</v>
      </c>
      <c r="Q262" s="209">
        <v>0</v>
      </c>
      <c r="R262" s="209">
        <f>Q262*H262</f>
        <v>0</v>
      </c>
      <c r="S262" s="209">
        <v>0</v>
      </c>
      <c r="T262" s="210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1" t="s">
        <v>363</v>
      </c>
      <c r="AT262" s="211" t="s">
        <v>116</v>
      </c>
      <c r="AU262" s="211" t="s">
        <v>122</v>
      </c>
      <c r="AY262" s="20" t="s">
        <v>114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0" t="s">
        <v>122</v>
      </c>
      <c r="BK262" s="212">
        <f>ROUND(I262*H262,2)</f>
        <v>0</v>
      </c>
      <c r="BL262" s="20" t="s">
        <v>363</v>
      </c>
      <c r="BM262" s="211" t="s">
        <v>386</v>
      </c>
    </row>
    <row r="263" s="2" customFormat="1">
      <c r="A263" s="41"/>
      <c r="B263" s="42"/>
      <c r="C263" s="43"/>
      <c r="D263" s="213" t="s">
        <v>124</v>
      </c>
      <c r="E263" s="43"/>
      <c r="F263" s="214" t="s">
        <v>387</v>
      </c>
      <c r="G263" s="43"/>
      <c r="H263" s="43"/>
      <c r="I263" s="215"/>
      <c r="J263" s="43"/>
      <c r="K263" s="43"/>
      <c r="L263" s="47"/>
      <c r="M263" s="216"/>
      <c r="N263" s="217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124</v>
      </c>
      <c r="AU263" s="20" t="s">
        <v>122</v>
      </c>
    </row>
    <row r="264" s="13" customFormat="1">
      <c r="A264" s="13"/>
      <c r="B264" s="218"/>
      <c r="C264" s="219"/>
      <c r="D264" s="220" t="s">
        <v>126</v>
      </c>
      <c r="E264" s="221" t="s">
        <v>19</v>
      </c>
      <c r="F264" s="222" t="s">
        <v>388</v>
      </c>
      <c r="G264" s="219"/>
      <c r="H264" s="221" t="s">
        <v>19</v>
      </c>
      <c r="I264" s="223"/>
      <c r="J264" s="219"/>
      <c r="K264" s="219"/>
      <c r="L264" s="224"/>
      <c r="M264" s="225"/>
      <c r="N264" s="226"/>
      <c r="O264" s="226"/>
      <c r="P264" s="226"/>
      <c r="Q264" s="226"/>
      <c r="R264" s="226"/>
      <c r="S264" s="226"/>
      <c r="T264" s="22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28" t="s">
        <v>126</v>
      </c>
      <c r="AU264" s="228" t="s">
        <v>122</v>
      </c>
      <c r="AV264" s="13" t="s">
        <v>78</v>
      </c>
      <c r="AW264" s="13" t="s">
        <v>35</v>
      </c>
      <c r="AX264" s="13" t="s">
        <v>73</v>
      </c>
      <c r="AY264" s="228" t="s">
        <v>114</v>
      </c>
    </row>
    <row r="265" s="13" customFormat="1">
      <c r="A265" s="13"/>
      <c r="B265" s="218"/>
      <c r="C265" s="219"/>
      <c r="D265" s="220" t="s">
        <v>126</v>
      </c>
      <c r="E265" s="221" t="s">
        <v>19</v>
      </c>
      <c r="F265" s="222" t="s">
        <v>389</v>
      </c>
      <c r="G265" s="219"/>
      <c r="H265" s="221" t="s">
        <v>19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8" t="s">
        <v>126</v>
      </c>
      <c r="AU265" s="228" t="s">
        <v>122</v>
      </c>
      <c r="AV265" s="13" t="s">
        <v>78</v>
      </c>
      <c r="AW265" s="13" t="s">
        <v>35</v>
      </c>
      <c r="AX265" s="13" t="s">
        <v>73</v>
      </c>
      <c r="AY265" s="228" t="s">
        <v>114</v>
      </c>
    </row>
    <row r="266" s="14" customFormat="1">
      <c r="A266" s="14"/>
      <c r="B266" s="229"/>
      <c r="C266" s="230"/>
      <c r="D266" s="220" t="s">
        <v>126</v>
      </c>
      <c r="E266" s="231" t="s">
        <v>19</v>
      </c>
      <c r="F266" s="232" t="s">
        <v>78</v>
      </c>
      <c r="G266" s="230"/>
      <c r="H266" s="233">
        <v>1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9" t="s">
        <v>126</v>
      </c>
      <c r="AU266" s="239" t="s">
        <v>122</v>
      </c>
      <c r="AV266" s="14" t="s">
        <v>122</v>
      </c>
      <c r="AW266" s="14" t="s">
        <v>35</v>
      </c>
      <c r="AX266" s="14" t="s">
        <v>78</v>
      </c>
      <c r="AY266" s="239" t="s">
        <v>114</v>
      </c>
    </row>
    <row r="267" s="12" customFormat="1" ht="22.8" customHeight="1">
      <c r="A267" s="12"/>
      <c r="B267" s="184"/>
      <c r="C267" s="185"/>
      <c r="D267" s="186" t="s">
        <v>72</v>
      </c>
      <c r="E267" s="198" t="s">
        <v>390</v>
      </c>
      <c r="F267" s="198" t="s">
        <v>391</v>
      </c>
      <c r="G267" s="185"/>
      <c r="H267" s="185"/>
      <c r="I267" s="188"/>
      <c r="J267" s="199">
        <f>BK267</f>
        <v>0</v>
      </c>
      <c r="K267" s="185"/>
      <c r="L267" s="190"/>
      <c r="M267" s="191"/>
      <c r="N267" s="192"/>
      <c r="O267" s="192"/>
      <c r="P267" s="193">
        <f>SUM(P268:P271)</f>
        <v>0</v>
      </c>
      <c r="Q267" s="192"/>
      <c r="R267" s="193">
        <f>SUM(R268:R271)</f>
        <v>0</v>
      </c>
      <c r="S267" s="192"/>
      <c r="T267" s="194">
        <f>SUM(T268:T271)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5" t="s">
        <v>157</v>
      </c>
      <c r="AT267" s="196" t="s">
        <v>72</v>
      </c>
      <c r="AU267" s="196" t="s">
        <v>78</v>
      </c>
      <c r="AY267" s="195" t="s">
        <v>114</v>
      </c>
      <c r="BK267" s="197">
        <f>SUM(BK268:BK271)</f>
        <v>0</v>
      </c>
    </row>
    <row r="268" s="2" customFormat="1" ht="16.5" customHeight="1">
      <c r="A268" s="41"/>
      <c r="B268" s="42"/>
      <c r="C268" s="200" t="s">
        <v>392</v>
      </c>
      <c r="D268" s="200" t="s">
        <v>116</v>
      </c>
      <c r="E268" s="201" t="s">
        <v>393</v>
      </c>
      <c r="F268" s="202" t="s">
        <v>394</v>
      </c>
      <c r="G268" s="203" t="s">
        <v>362</v>
      </c>
      <c r="H268" s="204">
        <v>1</v>
      </c>
      <c r="I268" s="205"/>
      <c r="J268" s="206">
        <f>ROUND(I268*H268,2)</f>
        <v>0</v>
      </c>
      <c r="K268" s="202" t="s">
        <v>120</v>
      </c>
      <c r="L268" s="47"/>
      <c r="M268" s="207" t="s">
        <v>19</v>
      </c>
      <c r="N268" s="208" t="s">
        <v>45</v>
      </c>
      <c r="O268" s="87"/>
      <c r="P268" s="209">
        <f>O268*H268</f>
        <v>0</v>
      </c>
      <c r="Q268" s="209">
        <v>0</v>
      </c>
      <c r="R268" s="209">
        <f>Q268*H268</f>
        <v>0</v>
      </c>
      <c r="S268" s="209">
        <v>0</v>
      </c>
      <c r="T268" s="210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1" t="s">
        <v>363</v>
      </c>
      <c r="AT268" s="211" t="s">
        <v>116</v>
      </c>
      <c r="AU268" s="211" t="s">
        <v>122</v>
      </c>
      <c r="AY268" s="20" t="s">
        <v>114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0" t="s">
        <v>122</v>
      </c>
      <c r="BK268" s="212">
        <f>ROUND(I268*H268,2)</f>
        <v>0</v>
      </c>
      <c r="BL268" s="20" t="s">
        <v>363</v>
      </c>
      <c r="BM268" s="211" t="s">
        <v>395</v>
      </c>
    </row>
    <row r="269" s="2" customFormat="1">
      <c r="A269" s="41"/>
      <c r="B269" s="42"/>
      <c r="C269" s="43"/>
      <c r="D269" s="213" t="s">
        <v>124</v>
      </c>
      <c r="E269" s="43"/>
      <c r="F269" s="214" t="s">
        <v>396</v>
      </c>
      <c r="G269" s="43"/>
      <c r="H269" s="43"/>
      <c r="I269" s="215"/>
      <c r="J269" s="43"/>
      <c r="K269" s="43"/>
      <c r="L269" s="47"/>
      <c r="M269" s="216"/>
      <c r="N269" s="217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124</v>
      </c>
      <c r="AU269" s="20" t="s">
        <v>122</v>
      </c>
    </row>
    <row r="270" s="2" customFormat="1" ht="16.5" customHeight="1">
      <c r="A270" s="41"/>
      <c r="B270" s="42"/>
      <c r="C270" s="200" t="s">
        <v>397</v>
      </c>
      <c r="D270" s="200" t="s">
        <v>116</v>
      </c>
      <c r="E270" s="201" t="s">
        <v>398</v>
      </c>
      <c r="F270" s="202" t="s">
        <v>399</v>
      </c>
      <c r="G270" s="203" t="s">
        <v>362</v>
      </c>
      <c r="H270" s="204">
        <v>1</v>
      </c>
      <c r="I270" s="205"/>
      <c r="J270" s="206">
        <f>ROUND(I270*H270,2)</f>
        <v>0</v>
      </c>
      <c r="K270" s="202" t="s">
        <v>120</v>
      </c>
      <c r="L270" s="47"/>
      <c r="M270" s="207" t="s">
        <v>19</v>
      </c>
      <c r="N270" s="208" t="s">
        <v>45</v>
      </c>
      <c r="O270" s="87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1" t="s">
        <v>363</v>
      </c>
      <c r="AT270" s="211" t="s">
        <v>116</v>
      </c>
      <c r="AU270" s="211" t="s">
        <v>122</v>
      </c>
      <c r="AY270" s="20" t="s">
        <v>114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20" t="s">
        <v>122</v>
      </c>
      <c r="BK270" s="212">
        <f>ROUND(I270*H270,2)</f>
        <v>0</v>
      </c>
      <c r="BL270" s="20" t="s">
        <v>363</v>
      </c>
      <c r="BM270" s="211" t="s">
        <v>400</v>
      </c>
    </row>
    <row r="271" s="2" customFormat="1">
      <c r="A271" s="41"/>
      <c r="B271" s="42"/>
      <c r="C271" s="43"/>
      <c r="D271" s="213" t="s">
        <v>124</v>
      </c>
      <c r="E271" s="43"/>
      <c r="F271" s="214" t="s">
        <v>401</v>
      </c>
      <c r="G271" s="43"/>
      <c r="H271" s="43"/>
      <c r="I271" s="215"/>
      <c r="J271" s="43"/>
      <c r="K271" s="43"/>
      <c r="L271" s="47"/>
      <c r="M271" s="274"/>
      <c r="N271" s="275"/>
      <c r="O271" s="276"/>
      <c r="P271" s="276"/>
      <c r="Q271" s="276"/>
      <c r="R271" s="276"/>
      <c r="S271" s="276"/>
      <c r="T271" s="277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124</v>
      </c>
      <c r="AU271" s="20" t="s">
        <v>122</v>
      </c>
    </row>
    <row r="272" s="2" customFormat="1" ht="6.96" customHeight="1">
      <c r="A272" s="41"/>
      <c r="B272" s="62"/>
      <c r="C272" s="63"/>
      <c r="D272" s="63"/>
      <c r="E272" s="63"/>
      <c r="F272" s="63"/>
      <c r="G272" s="63"/>
      <c r="H272" s="63"/>
      <c r="I272" s="63"/>
      <c r="J272" s="63"/>
      <c r="K272" s="63"/>
      <c r="L272" s="47"/>
      <c r="M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</row>
  </sheetData>
  <sheetProtection sheet="1" autoFilter="0" formatColumns="0" formatRows="0" objects="1" scenarios="1" spinCount="100000" saltValue="AwdLakj/z0cxQTGAu8ispulgI06lOh1ESdjhOK/RsLH52T1LSC90YkXOQBvjadiIK2LtESOM/lvqpUCRB8qfGQ==" hashValue="zc7/LfnwpIo4iPw1O9bhk2g56fXd8ex4nklIk4fLyuse4FQQYfE1YN/QRHOEVdOxZhiLF52KPkG1+EHzqvG0gg==" algorithmName="SHA-512" password="CC35"/>
  <autoFilter ref="C86:K271"/>
  <mergeCells count="6">
    <mergeCell ref="E7:H7"/>
    <mergeCell ref="E16:H16"/>
    <mergeCell ref="E25:H25"/>
    <mergeCell ref="E46:H46"/>
    <mergeCell ref="E79:H79"/>
    <mergeCell ref="L2:V2"/>
  </mergeCells>
  <hyperlinks>
    <hyperlink ref="F91" r:id="rId1" display="https://podminky.urs.cz/item/CS_URS_2025_01/113106123"/>
    <hyperlink ref="F98" r:id="rId2" display="https://podminky.urs.cz/item/CS_URS_2025_01/113107123"/>
    <hyperlink ref="F106" r:id="rId3" display="https://podminky.urs.cz/item/CS_URS_2025_01/132212122"/>
    <hyperlink ref="F113" r:id="rId4" display="https://podminky.urs.cz/item/CS_URS_2025_01/162751137"/>
    <hyperlink ref="F116" r:id="rId5" display="https://podminky.urs.cz/item/CS_URS_2025_01/162751139"/>
    <hyperlink ref="F119" r:id="rId6" display="https://podminky.urs.cz/item/CS_URS_2025_01/167111102"/>
    <hyperlink ref="F122" r:id="rId7" display="https://podminky.urs.cz/item/CS_URS_2025_01/171201221"/>
    <hyperlink ref="F126" r:id="rId8" display="https://podminky.urs.cz/item/CS_URS_2025_01/174211101"/>
    <hyperlink ref="F152" r:id="rId9" display="https://podminky.urs.cz/item/CS_URS_2025_01/596211112"/>
    <hyperlink ref="F162" r:id="rId10" display="https://podminky.urs.cz/item/CS_URS_2025_01/631311113"/>
    <hyperlink ref="F201" r:id="rId11" display="https://podminky.urs.cz/item/CS_URS_2025_01/944511111"/>
    <hyperlink ref="F205" r:id="rId12" display="https://podminky.urs.cz/item/CS_URS_2025_01/944511211"/>
    <hyperlink ref="F208" r:id="rId13" display="https://podminky.urs.cz/item/CS_URS_2025_01/944511811"/>
    <hyperlink ref="F212" r:id="rId14" display="https://podminky.urs.cz/item/CS_URS_2025_01/997221111"/>
    <hyperlink ref="F217" r:id="rId15" display="https://podminky.urs.cz/item/CS_URS_2025_01/997221551"/>
    <hyperlink ref="F220" r:id="rId16" display="https://podminky.urs.cz/item/CS_URS_2025_01/997221559"/>
    <hyperlink ref="F223" r:id="rId17" display="https://podminky.urs.cz/item/CS_URS_2025_01/997221655"/>
    <hyperlink ref="F227" r:id="rId18" display="https://podminky.urs.cz/item/CS_URS_2025_01/998011002"/>
    <hyperlink ref="F232" r:id="rId19" display="https://podminky.urs.cz/item/CS_URS_2025_01/711161215"/>
    <hyperlink ref="F236" r:id="rId20" display="https://podminky.urs.cz/item/CS_URS_2025_01/711161383"/>
    <hyperlink ref="F241" r:id="rId21" display="https://podminky.urs.cz/item/CS_URS_2025_01/998711202"/>
    <hyperlink ref="F247" r:id="rId22" display="https://podminky.urs.cz/item/CS_URS_2025_01/010001000"/>
    <hyperlink ref="F251" r:id="rId23" display="https://podminky.urs.cz/item/CS_URS_2025_01/012164000"/>
    <hyperlink ref="F256" r:id="rId24" display="https://podminky.urs.cz/item/CS_URS_2025_01/030001000"/>
    <hyperlink ref="F263" r:id="rId25" display="https://podminky.urs.cz/item/CS_URS_2025_01/034103000"/>
    <hyperlink ref="F269" r:id="rId26" display="https://podminky.urs.cz/item/CS_URS_2025_01/072103000"/>
    <hyperlink ref="F271" r:id="rId27" display="https://podminky.urs.cz/item/CS_URS_2025_01/07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8" customWidth="1"/>
    <col min="2" max="2" width="1.667969" style="278" customWidth="1"/>
    <col min="3" max="4" width="5" style="278" customWidth="1"/>
    <col min="5" max="5" width="11.66016" style="278" customWidth="1"/>
    <col min="6" max="6" width="9.160156" style="278" customWidth="1"/>
    <col min="7" max="7" width="5" style="278" customWidth="1"/>
    <col min="8" max="8" width="77.83203" style="278" customWidth="1"/>
    <col min="9" max="10" width="20" style="278" customWidth="1"/>
    <col min="11" max="11" width="1.667969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7" customFormat="1" ht="45" customHeight="1">
      <c r="B3" s="282"/>
      <c r="C3" s="283" t="s">
        <v>402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403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404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405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406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407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408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409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410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411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412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77</v>
      </c>
      <c r="F18" s="289" t="s">
        <v>413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414</v>
      </c>
      <c r="F19" s="289" t="s">
        <v>415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416</v>
      </c>
      <c r="F20" s="289" t="s">
        <v>417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418</v>
      </c>
      <c r="F21" s="289" t="s">
        <v>419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420</v>
      </c>
      <c r="F22" s="289" t="s">
        <v>421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422</v>
      </c>
      <c r="F23" s="289" t="s">
        <v>423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424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425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426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427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428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429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430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431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432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100</v>
      </c>
      <c r="F36" s="289"/>
      <c r="G36" s="289" t="s">
        <v>433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434</v>
      </c>
      <c r="F37" s="289"/>
      <c r="G37" s="289" t="s">
        <v>435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54</v>
      </c>
      <c r="F38" s="289"/>
      <c r="G38" s="289" t="s">
        <v>436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55</v>
      </c>
      <c r="F39" s="289"/>
      <c r="G39" s="289" t="s">
        <v>437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101</v>
      </c>
      <c r="F40" s="289"/>
      <c r="G40" s="289" t="s">
        <v>438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102</v>
      </c>
      <c r="F41" s="289"/>
      <c r="G41" s="289" t="s">
        <v>439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440</v>
      </c>
      <c r="F42" s="289"/>
      <c r="G42" s="289" t="s">
        <v>441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442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443</v>
      </c>
      <c r="F44" s="289"/>
      <c r="G44" s="289" t="s">
        <v>444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104</v>
      </c>
      <c r="F45" s="289"/>
      <c r="G45" s="289" t="s">
        <v>445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446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447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448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449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450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451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452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453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454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455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456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457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458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459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460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461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462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463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464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465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466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467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468</v>
      </c>
      <c r="D76" s="307"/>
      <c r="E76" s="307"/>
      <c r="F76" s="307" t="s">
        <v>469</v>
      </c>
      <c r="G76" s="308"/>
      <c r="H76" s="307" t="s">
        <v>55</v>
      </c>
      <c r="I76" s="307" t="s">
        <v>58</v>
      </c>
      <c r="J76" s="307" t="s">
        <v>470</v>
      </c>
      <c r="K76" s="306"/>
    </row>
    <row r="77" s="1" customFormat="1" ht="17.25" customHeight="1">
      <c r="B77" s="304"/>
      <c r="C77" s="309" t="s">
        <v>471</v>
      </c>
      <c r="D77" s="309"/>
      <c r="E77" s="309"/>
      <c r="F77" s="310" t="s">
        <v>472</v>
      </c>
      <c r="G77" s="311"/>
      <c r="H77" s="309"/>
      <c r="I77" s="309"/>
      <c r="J77" s="309" t="s">
        <v>473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54</v>
      </c>
      <c r="D79" s="314"/>
      <c r="E79" s="314"/>
      <c r="F79" s="315" t="s">
        <v>474</v>
      </c>
      <c r="G79" s="316"/>
      <c r="H79" s="292" t="s">
        <v>475</v>
      </c>
      <c r="I79" s="292" t="s">
        <v>476</v>
      </c>
      <c r="J79" s="292">
        <v>20</v>
      </c>
      <c r="K79" s="306"/>
    </row>
    <row r="80" s="1" customFormat="1" ht="15" customHeight="1">
      <c r="B80" s="304"/>
      <c r="C80" s="292" t="s">
        <v>477</v>
      </c>
      <c r="D80" s="292"/>
      <c r="E80" s="292"/>
      <c r="F80" s="315" t="s">
        <v>474</v>
      </c>
      <c r="G80" s="316"/>
      <c r="H80" s="292" t="s">
        <v>478</v>
      </c>
      <c r="I80" s="292" t="s">
        <v>476</v>
      </c>
      <c r="J80" s="292">
        <v>120</v>
      </c>
      <c r="K80" s="306"/>
    </row>
    <row r="81" s="1" customFormat="1" ht="15" customHeight="1">
      <c r="B81" s="317"/>
      <c r="C81" s="292" t="s">
        <v>479</v>
      </c>
      <c r="D81" s="292"/>
      <c r="E81" s="292"/>
      <c r="F81" s="315" t="s">
        <v>480</v>
      </c>
      <c r="G81" s="316"/>
      <c r="H81" s="292" t="s">
        <v>481</v>
      </c>
      <c r="I81" s="292" t="s">
        <v>476</v>
      </c>
      <c r="J81" s="292">
        <v>50</v>
      </c>
      <c r="K81" s="306"/>
    </row>
    <row r="82" s="1" customFormat="1" ht="15" customHeight="1">
      <c r="B82" s="317"/>
      <c r="C82" s="292" t="s">
        <v>482</v>
      </c>
      <c r="D82" s="292"/>
      <c r="E82" s="292"/>
      <c r="F82" s="315" t="s">
        <v>474</v>
      </c>
      <c r="G82" s="316"/>
      <c r="H82" s="292" t="s">
        <v>483</v>
      </c>
      <c r="I82" s="292" t="s">
        <v>484</v>
      </c>
      <c r="J82" s="292"/>
      <c r="K82" s="306"/>
    </row>
    <row r="83" s="1" customFormat="1" ht="15" customHeight="1">
      <c r="B83" s="317"/>
      <c r="C83" s="318" t="s">
        <v>485</v>
      </c>
      <c r="D83" s="318"/>
      <c r="E83" s="318"/>
      <c r="F83" s="319" t="s">
        <v>480</v>
      </c>
      <c r="G83" s="318"/>
      <c r="H83" s="318" t="s">
        <v>486</v>
      </c>
      <c r="I83" s="318" t="s">
        <v>476</v>
      </c>
      <c r="J83" s="318">
        <v>15</v>
      </c>
      <c r="K83" s="306"/>
    </row>
    <row r="84" s="1" customFormat="1" ht="15" customHeight="1">
      <c r="B84" s="317"/>
      <c r="C84" s="318" t="s">
        <v>487</v>
      </c>
      <c r="D84" s="318"/>
      <c r="E84" s="318"/>
      <c r="F84" s="319" t="s">
        <v>480</v>
      </c>
      <c r="G84" s="318"/>
      <c r="H84" s="318" t="s">
        <v>488</v>
      </c>
      <c r="I84" s="318" t="s">
        <v>476</v>
      </c>
      <c r="J84" s="318">
        <v>15</v>
      </c>
      <c r="K84" s="306"/>
    </row>
    <row r="85" s="1" customFormat="1" ht="15" customHeight="1">
      <c r="B85" s="317"/>
      <c r="C85" s="318" t="s">
        <v>489</v>
      </c>
      <c r="D85" s="318"/>
      <c r="E85" s="318"/>
      <c r="F85" s="319" t="s">
        <v>480</v>
      </c>
      <c r="G85" s="318"/>
      <c r="H85" s="318" t="s">
        <v>490</v>
      </c>
      <c r="I85" s="318" t="s">
        <v>476</v>
      </c>
      <c r="J85" s="318">
        <v>20</v>
      </c>
      <c r="K85" s="306"/>
    </row>
    <row r="86" s="1" customFormat="1" ht="15" customHeight="1">
      <c r="B86" s="317"/>
      <c r="C86" s="318" t="s">
        <v>491</v>
      </c>
      <c r="D86" s="318"/>
      <c r="E86" s="318"/>
      <c r="F86" s="319" t="s">
        <v>480</v>
      </c>
      <c r="G86" s="318"/>
      <c r="H86" s="318" t="s">
        <v>492</v>
      </c>
      <c r="I86" s="318" t="s">
        <v>476</v>
      </c>
      <c r="J86" s="318">
        <v>20</v>
      </c>
      <c r="K86" s="306"/>
    </row>
    <row r="87" s="1" customFormat="1" ht="15" customHeight="1">
      <c r="B87" s="317"/>
      <c r="C87" s="292" t="s">
        <v>493</v>
      </c>
      <c r="D87" s="292"/>
      <c r="E87" s="292"/>
      <c r="F87" s="315" t="s">
        <v>480</v>
      </c>
      <c r="G87" s="316"/>
      <c r="H87" s="292" t="s">
        <v>494</v>
      </c>
      <c r="I87" s="292" t="s">
        <v>476</v>
      </c>
      <c r="J87" s="292">
        <v>50</v>
      </c>
      <c r="K87" s="306"/>
    </row>
    <row r="88" s="1" customFormat="1" ht="15" customHeight="1">
      <c r="B88" s="317"/>
      <c r="C88" s="292" t="s">
        <v>495</v>
      </c>
      <c r="D88" s="292"/>
      <c r="E88" s="292"/>
      <c r="F88" s="315" t="s">
        <v>480</v>
      </c>
      <c r="G88" s="316"/>
      <c r="H88" s="292" t="s">
        <v>496</v>
      </c>
      <c r="I88" s="292" t="s">
        <v>476</v>
      </c>
      <c r="J88" s="292">
        <v>20</v>
      </c>
      <c r="K88" s="306"/>
    </row>
    <row r="89" s="1" customFormat="1" ht="15" customHeight="1">
      <c r="B89" s="317"/>
      <c r="C89" s="292" t="s">
        <v>497</v>
      </c>
      <c r="D89" s="292"/>
      <c r="E89" s="292"/>
      <c r="F89" s="315" t="s">
        <v>480</v>
      </c>
      <c r="G89" s="316"/>
      <c r="H89" s="292" t="s">
        <v>498</v>
      </c>
      <c r="I89" s="292" t="s">
        <v>476</v>
      </c>
      <c r="J89" s="292">
        <v>20</v>
      </c>
      <c r="K89" s="306"/>
    </row>
    <row r="90" s="1" customFormat="1" ht="15" customHeight="1">
      <c r="B90" s="317"/>
      <c r="C90" s="292" t="s">
        <v>499</v>
      </c>
      <c r="D90" s="292"/>
      <c r="E90" s="292"/>
      <c r="F90" s="315" t="s">
        <v>480</v>
      </c>
      <c r="G90" s="316"/>
      <c r="H90" s="292" t="s">
        <v>500</v>
      </c>
      <c r="I90" s="292" t="s">
        <v>476</v>
      </c>
      <c r="J90" s="292">
        <v>50</v>
      </c>
      <c r="K90" s="306"/>
    </row>
    <row r="91" s="1" customFormat="1" ht="15" customHeight="1">
      <c r="B91" s="317"/>
      <c r="C91" s="292" t="s">
        <v>501</v>
      </c>
      <c r="D91" s="292"/>
      <c r="E91" s="292"/>
      <c r="F91" s="315" t="s">
        <v>480</v>
      </c>
      <c r="G91" s="316"/>
      <c r="H91" s="292" t="s">
        <v>501</v>
      </c>
      <c r="I91" s="292" t="s">
        <v>476</v>
      </c>
      <c r="J91" s="292">
        <v>50</v>
      </c>
      <c r="K91" s="306"/>
    </row>
    <row r="92" s="1" customFormat="1" ht="15" customHeight="1">
      <c r="B92" s="317"/>
      <c r="C92" s="292" t="s">
        <v>502</v>
      </c>
      <c r="D92" s="292"/>
      <c r="E92" s="292"/>
      <c r="F92" s="315" t="s">
        <v>480</v>
      </c>
      <c r="G92" s="316"/>
      <c r="H92" s="292" t="s">
        <v>503</v>
      </c>
      <c r="I92" s="292" t="s">
        <v>476</v>
      </c>
      <c r="J92" s="292">
        <v>255</v>
      </c>
      <c r="K92" s="306"/>
    </row>
    <row r="93" s="1" customFormat="1" ht="15" customHeight="1">
      <c r="B93" s="317"/>
      <c r="C93" s="292" t="s">
        <v>504</v>
      </c>
      <c r="D93" s="292"/>
      <c r="E93" s="292"/>
      <c r="F93" s="315" t="s">
        <v>474</v>
      </c>
      <c r="G93" s="316"/>
      <c r="H93" s="292" t="s">
        <v>505</v>
      </c>
      <c r="I93" s="292" t="s">
        <v>506</v>
      </c>
      <c r="J93" s="292"/>
      <c r="K93" s="306"/>
    </row>
    <row r="94" s="1" customFormat="1" ht="15" customHeight="1">
      <c r="B94" s="317"/>
      <c r="C94" s="292" t="s">
        <v>507</v>
      </c>
      <c r="D94" s="292"/>
      <c r="E94" s="292"/>
      <c r="F94" s="315" t="s">
        <v>474</v>
      </c>
      <c r="G94" s="316"/>
      <c r="H94" s="292" t="s">
        <v>508</v>
      </c>
      <c r="I94" s="292" t="s">
        <v>509</v>
      </c>
      <c r="J94" s="292"/>
      <c r="K94" s="306"/>
    </row>
    <row r="95" s="1" customFormat="1" ht="15" customHeight="1">
      <c r="B95" s="317"/>
      <c r="C95" s="292" t="s">
        <v>510</v>
      </c>
      <c r="D95" s="292"/>
      <c r="E95" s="292"/>
      <c r="F95" s="315" t="s">
        <v>474</v>
      </c>
      <c r="G95" s="316"/>
      <c r="H95" s="292" t="s">
        <v>510</v>
      </c>
      <c r="I95" s="292" t="s">
        <v>509</v>
      </c>
      <c r="J95" s="292"/>
      <c r="K95" s="306"/>
    </row>
    <row r="96" s="1" customFormat="1" ht="15" customHeight="1">
      <c r="B96" s="317"/>
      <c r="C96" s="292" t="s">
        <v>39</v>
      </c>
      <c r="D96" s="292"/>
      <c r="E96" s="292"/>
      <c r="F96" s="315" t="s">
        <v>474</v>
      </c>
      <c r="G96" s="316"/>
      <c r="H96" s="292" t="s">
        <v>511</v>
      </c>
      <c r="I96" s="292" t="s">
        <v>509</v>
      </c>
      <c r="J96" s="292"/>
      <c r="K96" s="306"/>
    </row>
    <row r="97" s="1" customFormat="1" ht="15" customHeight="1">
      <c r="B97" s="317"/>
      <c r="C97" s="292" t="s">
        <v>49</v>
      </c>
      <c r="D97" s="292"/>
      <c r="E97" s="292"/>
      <c r="F97" s="315" t="s">
        <v>474</v>
      </c>
      <c r="G97" s="316"/>
      <c r="H97" s="292" t="s">
        <v>512</v>
      </c>
      <c r="I97" s="292" t="s">
        <v>509</v>
      </c>
      <c r="J97" s="292"/>
      <c r="K97" s="306"/>
    </row>
    <row r="98" s="1" customFormat="1" ht="15" customHeight="1">
      <c r="B98" s="320"/>
      <c r="C98" s="321"/>
      <c r="D98" s="321"/>
      <c r="E98" s="321"/>
      <c r="F98" s="321"/>
      <c r="G98" s="321"/>
      <c r="H98" s="321"/>
      <c r="I98" s="321"/>
      <c r="J98" s="321"/>
      <c r="K98" s="322"/>
    </row>
    <row r="99" s="1" customFormat="1" ht="18.75" customHeight="1">
      <c r="B99" s="323"/>
      <c r="C99" s="324"/>
      <c r="D99" s="324"/>
      <c r="E99" s="324"/>
      <c r="F99" s="324"/>
      <c r="G99" s="324"/>
      <c r="H99" s="324"/>
      <c r="I99" s="324"/>
      <c r="J99" s="324"/>
      <c r="K99" s="323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513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468</v>
      </c>
      <c r="D103" s="307"/>
      <c r="E103" s="307"/>
      <c r="F103" s="307" t="s">
        <v>469</v>
      </c>
      <c r="G103" s="308"/>
      <c r="H103" s="307" t="s">
        <v>55</v>
      </c>
      <c r="I103" s="307" t="s">
        <v>58</v>
      </c>
      <c r="J103" s="307" t="s">
        <v>470</v>
      </c>
      <c r="K103" s="306"/>
    </row>
    <row r="104" s="1" customFormat="1" ht="17.25" customHeight="1">
      <c r="B104" s="304"/>
      <c r="C104" s="309" t="s">
        <v>471</v>
      </c>
      <c r="D104" s="309"/>
      <c r="E104" s="309"/>
      <c r="F104" s="310" t="s">
        <v>472</v>
      </c>
      <c r="G104" s="311"/>
      <c r="H104" s="309"/>
      <c r="I104" s="309"/>
      <c r="J104" s="309" t="s">
        <v>473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5"/>
      <c r="H105" s="307"/>
      <c r="I105" s="307"/>
      <c r="J105" s="307"/>
      <c r="K105" s="306"/>
    </row>
    <row r="106" s="1" customFormat="1" ht="15" customHeight="1">
      <c r="B106" s="304"/>
      <c r="C106" s="292" t="s">
        <v>54</v>
      </c>
      <c r="D106" s="314"/>
      <c r="E106" s="314"/>
      <c r="F106" s="315" t="s">
        <v>474</v>
      </c>
      <c r="G106" s="292"/>
      <c r="H106" s="292" t="s">
        <v>514</v>
      </c>
      <c r="I106" s="292" t="s">
        <v>476</v>
      </c>
      <c r="J106" s="292">
        <v>20</v>
      </c>
      <c r="K106" s="306"/>
    </row>
    <row r="107" s="1" customFormat="1" ht="15" customHeight="1">
      <c r="B107" s="304"/>
      <c r="C107" s="292" t="s">
        <v>477</v>
      </c>
      <c r="D107" s="292"/>
      <c r="E107" s="292"/>
      <c r="F107" s="315" t="s">
        <v>474</v>
      </c>
      <c r="G107" s="292"/>
      <c r="H107" s="292" t="s">
        <v>514</v>
      </c>
      <c r="I107" s="292" t="s">
        <v>476</v>
      </c>
      <c r="J107" s="292">
        <v>120</v>
      </c>
      <c r="K107" s="306"/>
    </row>
    <row r="108" s="1" customFormat="1" ht="15" customHeight="1">
      <c r="B108" s="317"/>
      <c r="C108" s="292" t="s">
        <v>479</v>
      </c>
      <c r="D108" s="292"/>
      <c r="E108" s="292"/>
      <c r="F108" s="315" t="s">
        <v>480</v>
      </c>
      <c r="G108" s="292"/>
      <c r="H108" s="292" t="s">
        <v>514</v>
      </c>
      <c r="I108" s="292" t="s">
        <v>476</v>
      </c>
      <c r="J108" s="292">
        <v>50</v>
      </c>
      <c r="K108" s="306"/>
    </row>
    <row r="109" s="1" customFormat="1" ht="15" customHeight="1">
      <c r="B109" s="317"/>
      <c r="C109" s="292" t="s">
        <v>482</v>
      </c>
      <c r="D109" s="292"/>
      <c r="E109" s="292"/>
      <c r="F109" s="315" t="s">
        <v>474</v>
      </c>
      <c r="G109" s="292"/>
      <c r="H109" s="292" t="s">
        <v>514</v>
      </c>
      <c r="I109" s="292" t="s">
        <v>484</v>
      </c>
      <c r="J109" s="292"/>
      <c r="K109" s="306"/>
    </row>
    <row r="110" s="1" customFormat="1" ht="15" customHeight="1">
      <c r="B110" s="317"/>
      <c r="C110" s="292" t="s">
        <v>493</v>
      </c>
      <c r="D110" s="292"/>
      <c r="E110" s="292"/>
      <c r="F110" s="315" t="s">
        <v>480</v>
      </c>
      <c r="G110" s="292"/>
      <c r="H110" s="292" t="s">
        <v>514</v>
      </c>
      <c r="I110" s="292" t="s">
        <v>476</v>
      </c>
      <c r="J110" s="292">
        <v>50</v>
      </c>
      <c r="K110" s="306"/>
    </row>
    <row r="111" s="1" customFormat="1" ht="15" customHeight="1">
      <c r="B111" s="317"/>
      <c r="C111" s="292" t="s">
        <v>501</v>
      </c>
      <c r="D111" s="292"/>
      <c r="E111" s="292"/>
      <c r="F111" s="315" t="s">
        <v>480</v>
      </c>
      <c r="G111" s="292"/>
      <c r="H111" s="292" t="s">
        <v>514</v>
      </c>
      <c r="I111" s="292" t="s">
        <v>476</v>
      </c>
      <c r="J111" s="292">
        <v>50</v>
      </c>
      <c r="K111" s="306"/>
    </row>
    <row r="112" s="1" customFormat="1" ht="15" customHeight="1">
      <c r="B112" s="317"/>
      <c r="C112" s="292" t="s">
        <v>499</v>
      </c>
      <c r="D112" s="292"/>
      <c r="E112" s="292"/>
      <c r="F112" s="315" t="s">
        <v>480</v>
      </c>
      <c r="G112" s="292"/>
      <c r="H112" s="292" t="s">
        <v>514</v>
      </c>
      <c r="I112" s="292" t="s">
        <v>476</v>
      </c>
      <c r="J112" s="292">
        <v>50</v>
      </c>
      <c r="K112" s="306"/>
    </row>
    <row r="113" s="1" customFormat="1" ht="15" customHeight="1">
      <c r="B113" s="317"/>
      <c r="C113" s="292" t="s">
        <v>54</v>
      </c>
      <c r="D113" s="292"/>
      <c r="E113" s="292"/>
      <c r="F113" s="315" t="s">
        <v>474</v>
      </c>
      <c r="G113" s="292"/>
      <c r="H113" s="292" t="s">
        <v>515</v>
      </c>
      <c r="I113" s="292" t="s">
        <v>476</v>
      </c>
      <c r="J113" s="292">
        <v>20</v>
      </c>
      <c r="K113" s="306"/>
    </row>
    <row r="114" s="1" customFormat="1" ht="15" customHeight="1">
      <c r="B114" s="317"/>
      <c r="C114" s="292" t="s">
        <v>516</v>
      </c>
      <c r="D114" s="292"/>
      <c r="E114" s="292"/>
      <c r="F114" s="315" t="s">
        <v>474</v>
      </c>
      <c r="G114" s="292"/>
      <c r="H114" s="292" t="s">
        <v>517</v>
      </c>
      <c r="I114" s="292" t="s">
        <v>476</v>
      </c>
      <c r="J114" s="292">
        <v>120</v>
      </c>
      <c r="K114" s="306"/>
    </row>
    <row r="115" s="1" customFormat="1" ht="15" customHeight="1">
      <c r="B115" s="317"/>
      <c r="C115" s="292" t="s">
        <v>39</v>
      </c>
      <c r="D115" s="292"/>
      <c r="E115" s="292"/>
      <c r="F115" s="315" t="s">
        <v>474</v>
      </c>
      <c r="G115" s="292"/>
      <c r="H115" s="292" t="s">
        <v>518</v>
      </c>
      <c r="I115" s="292" t="s">
        <v>509</v>
      </c>
      <c r="J115" s="292"/>
      <c r="K115" s="306"/>
    </row>
    <row r="116" s="1" customFormat="1" ht="15" customHeight="1">
      <c r="B116" s="317"/>
      <c r="C116" s="292" t="s">
        <v>49</v>
      </c>
      <c r="D116" s="292"/>
      <c r="E116" s="292"/>
      <c r="F116" s="315" t="s">
        <v>474</v>
      </c>
      <c r="G116" s="292"/>
      <c r="H116" s="292" t="s">
        <v>519</v>
      </c>
      <c r="I116" s="292" t="s">
        <v>509</v>
      </c>
      <c r="J116" s="292"/>
      <c r="K116" s="306"/>
    </row>
    <row r="117" s="1" customFormat="1" ht="15" customHeight="1">
      <c r="B117" s="317"/>
      <c r="C117" s="292" t="s">
        <v>58</v>
      </c>
      <c r="D117" s="292"/>
      <c r="E117" s="292"/>
      <c r="F117" s="315" t="s">
        <v>474</v>
      </c>
      <c r="G117" s="292"/>
      <c r="H117" s="292" t="s">
        <v>520</v>
      </c>
      <c r="I117" s="292" t="s">
        <v>521</v>
      </c>
      <c r="J117" s="292"/>
      <c r="K117" s="306"/>
    </row>
    <row r="118" s="1" customFormat="1" ht="15" customHeight="1">
      <c r="B118" s="320"/>
      <c r="C118" s="326"/>
      <c r="D118" s="326"/>
      <c r="E118" s="326"/>
      <c r="F118" s="326"/>
      <c r="G118" s="326"/>
      <c r="H118" s="326"/>
      <c r="I118" s="326"/>
      <c r="J118" s="326"/>
      <c r="K118" s="322"/>
    </row>
    <row r="119" s="1" customFormat="1" ht="18.75" customHeight="1">
      <c r="B119" s="327"/>
      <c r="C119" s="328"/>
      <c r="D119" s="328"/>
      <c r="E119" s="328"/>
      <c r="F119" s="329"/>
      <c r="G119" s="328"/>
      <c r="H119" s="328"/>
      <c r="I119" s="328"/>
      <c r="J119" s="328"/>
      <c r="K119" s="327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30"/>
      <c r="C121" s="331"/>
      <c r="D121" s="331"/>
      <c r="E121" s="331"/>
      <c r="F121" s="331"/>
      <c r="G121" s="331"/>
      <c r="H121" s="331"/>
      <c r="I121" s="331"/>
      <c r="J121" s="331"/>
      <c r="K121" s="332"/>
    </row>
    <row r="122" s="1" customFormat="1" ht="45" customHeight="1">
      <c r="B122" s="333"/>
      <c r="C122" s="283" t="s">
        <v>522</v>
      </c>
      <c r="D122" s="283"/>
      <c r="E122" s="283"/>
      <c r="F122" s="283"/>
      <c r="G122" s="283"/>
      <c r="H122" s="283"/>
      <c r="I122" s="283"/>
      <c r="J122" s="283"/>
      <c r="K122" s="334"/>
    </row>
    <row r="123" s="1" customFormat="1" ht="17.25" customHeight="1">
      <c r="B123" s="335"/>
      <c r="C123" s="307" t="s">
        <v>468</v>
      </c>
      <c r="D123" s="307"/>
      <c r="E123" s="307"/>
      <c r="F123" s="307" t="s">
        <v>469</v>
      </c>
      <c r="G123" s="308"/>
      <c r="H123" s="307" t="s">
        <v>55</v>
      </c>
      <c r="I123" s="307" t="s">
        <v>58</v>
      </c>
      <c r="J123" s="307" t="s">
        <v>470</v>
      </c>
      <c r="K123" s="336"/>
    </row>
    <row r="124" s="1" customFormat="1" ht="17.25" customHeight="1">
      <c r="B124" s="335"/>
      <c r="C124" s="309" t="s">
        <v>471</v>
      </c>
      <c r="D124" s="309"/>
      <c r="E124" s="309"/>
      <c r="F124" s="310" t="s">
        <v>472</v>
      </c>
      <c r="G124" s="311"/>
      <c r="H124" s="309"/>
      <c r="I124" s="309"/>
      <c r="J124" s="309" t="s">
        <v>473</v>
      </c>
      <c r="K124" s="336"/>
    </row>
    <row r="125" s="1" customFormat="1" ht="5.25" customHeight="1">
      <c r="B125" s="337"/>
      <c r="C125" s="312"/>
      <c r="D125" s="312"/>
      <c r="E125" s="312"/>
      <c r="F125" s="312"/>
      <c r="G125" s="338"/>
      <c r="H125" s="312"/>
      <c r="I125" s="312"/>
      <c r="J125" s="312"/>
      <c r="K125" s="339"/>
    </row>
    <row r="126" s="1" customFormat="1" ht="15" customHeight="1">
      <c r="B126" s="337"/>
      <c r="C126" s="292" t="s">
        <v>477</v>
      </c>
      <c r="D126" s="314"/>
      <c r="E126" s="314"/>
      <c r="F126" s="315" t="s">
        <v>474</v>
      </c>
      <c r="G126" s="292"/>
      <c r="H126" s="292" t="s">
        <v>514</v>
      </c>
      <c r="I126" s="292" t="s">
        <v>476</v>
      </c>
      <c r="J126" s="292">
        <v>120</v>
      </c>
      <c r="K126" s="340"/>
    </row>
    <row r="127" s="1" customFormat="1" ht="15" customHeight="1">
      <c r="B127" s="337"/>
      <c r="C127" s="292" t="s">
        <v>523</v>
      </c>
      <c r="D127" s="292"/>
      <c r="E127" s="292"/>
      <c r="F127" s="315" t="s">
        <v>474</v>
      </c>
      <c r="G127" s="292"/>
      <c r="H127" s="292" t="s">
        <v>524</v>
      </c>
      <c r="I127" s="292" t="s">
        <v>476</v>
      </c>
      <c r="J127" s="292" t="s">
        <v>525</v>
      </c>
      <c r="K127" s="340"/>
    </row>
    <row r="128" s="1" customFormat="1" ht="15" customHeight="1">
      <c r="B128" s="337"/>
      <c r="C128" s="292" t="s">
        <v>422</v>
      </c>
      <c r="D128" s="292"/>
      <c r="E128" s="292"/>
      <c r="F128" s="315" t="s">
        <v>474</v>
      </c>
      <c r="G128" s="292"/>
      <c r="H128" s="292" t="s">
        <v>526</v>
      </c>
      <c r="I128" s="292" t="s">
        <v>476</v>
      </c>
      <c r="J128" s="292" t="s">
        <v>525</v>
      </c>
      <c r="K128" s="340"/>
    </row>
    <row r="129" s="1" customFormat="1" ht="15" customHeight="1">
      <c r="B129" s="337"/>
      <c r="C129" s="292" t="s">
        <v>485</v>
      </c>
      <c r="D129" s="292"/>
      <c r="E129" s="292"/>
      <c r="F129" s="315" t="s">
        <v>480</v>
      </c>
      <c r="G129" s="292"/>
      <c r="H129" s="292" t="s">
        <v>486</v>
      </c>
      <c r="I129" s="292" t="s">
        <v>476</v>
      </c>
      <c r="J129" s="292">
        <v>15</v>
      </c>
      <c r="K129" s="340"/>
    </row>
    <row r="130" s="1" customFormat="1" ht="15" customHeight="1">
      <c r="B130" s="337"/>
      <c r="C130" s="318" t="s">
        <v>487</v>
      </c>
      <c r="D130" s="318"/>
      <c r="E130" s="318"/>
      <c r="F130" s="319" t="s">
        <v>480</v>
      </c>
      <c r="G130" s="318"/>
      <c r="H130" s="318" t="s">
        <v>488</v>
      </c>
      <c r="I130" s="318" t="s">
        <v>476</v>
      </c>
      <c r="J130" s="318">
        <v>15</v>
      </c>
      <c r="K130" s="340"/>
    </row>
    <row r="131" s="1" customFormat="1" ht="15" customHeight="1">
      <c r="B131" s="337"/>
      <c r="C131" s="318" t="s">
        <v>489</v>
      </c>
      <c r="D131" s="318"/>
      <c r="E131" s="318"/>
      <c r="F131" s="319" t="s">
        <v>480</v>
      </c>
      <c r="G131" s="318"/>
      <c r="H131" s="318" t="s">
        <v>490</v>
      </c>
      <c r="I131" s="318" t="s">
        <v>476</v>
      </c>
      <c r="J131" s="318">
        <v>20</v>
      </c>
      <c r="K131" s="340"/>
    </row>
    <row r="132" s="1" customFormat="1" ht="15" customHeight="1">
      <c r="B132" s="337"/>
      <c r="C132" s="318" t="s">
        <v>491</v>
      </c>
      <c r="D132" s="318"/>
      <c r="E132" s="318"/>
      <c r="F132" s="319" t="s">
        <v>480</v>
      </c>
      <c r="G132" s="318"/>
      <c r="H132" s="318" t="s">
        <v>492</v>
      </c>
      <c r="I132" s="318" t="s">
        <v>476</v>
      </c>
      <c r="J132" s="318">
        <v>20</v>
      </c>
      <c r="K132" s="340"/>
    </row>
    <row r="133" s="1" customFormat="1" ht="15" customHeight="1">
      <c r="B133" s="337"/>
      <c r="C133" s="292" t="s">
        <v>479</v>
      </c>
      <c r="D133" s="292"/>
      <c r="E133" s="292"/>
      <c r="F133" s="315" t="s">
        <v>480</v>
      </c>
      <c r="G133" s="292"/>
      <c r="H133" s="292" t="s">
        <v>514</v>
      </c>
      <c r="I133" s="292" t="s">
        <v>476</v>
      </c>
      <c r="J133" s="292">
        <v>50</v>
      </c>
      <c r="K133" s="340"/>
    </row>
    <row r="134" s="1" customFormat="1" ht="15" customHeight="1">
      <c r="B134" s="337"/>
      <c r="C134" s="292" t="s">
        <v>493</v>
      </c>
      <c r="D134" s="292"/>
      <c r="E134" s="292"/>
      <c r="F134" s="315" t="s">
        <v>480</v>
      </c>
      <c r="G134" s="292"/>
      <c r="H134" s="292" t="s">
        <v>514</v>
      </c>
      <c r="I134" s="292" t="s">
        <v>476</v>
      </c>
      <c r="J134" s="292">
        <v>50</v>
      </c>
      <c r="K134" s="340"/>
    </row>
    <row r="135" s="1" customFormat="1" ht="15" customHeight="1">
      <c r="B135" s="337"/>
      <c r="C135" s="292" t="s">
        <v>499</v>
      </c>
      <c r="D135" s="292"/>
      <c r="E135" s="292"/>
      <c r="F135" s="315" t="s">
        <v>480</v>
      </c>
      <c r="G135" s="292"/>
      <c r="H135" s="292" t="s">
        <v>514</v>
      </c>
      <c r="I135" s="292" t="s">
        <v>476</v>
      </c>
      <c r="J135" s="292">
        <v>50</v>
      </c>
      <c r="K135" s="340"/>
    </row>
    <row r="136" s="1" customFormat="1" ht="15" customHeight="1">
      <c r="B136" s="337"/>
      <c r="C136" s="292" t="s">
        <v>501</v>
      </c>
      <c r="D136" s="292"/>
      <c r="E136" s="292"/>
      <c r="F136" s="315" t="s">
        <v>480</v>
      </c>
      <c r="G136" s="292"/>
      <c r="H136" s="292" t="s">
        <v>514</v>
      </c>
      <c r="I136" s="292" t="s">
        <v>476</v>
      </c>
      <c r="J136" s="292">
        <v>50</v>
      </c>
      <c r="K136" s="340"/>
    </row>
    <row r="137" s="1" customFormat="1" ht="15" customHeight="1">
      <c r="B137" s="337"/>
      <c r="C137" s="292" t="s">
        <v>502</v>
      </c>
      <c r="D137" s="292"/>
      <c r="E137" s="292"/>
      <c r="F137" s="315" t="s">
        <v>480</v>
      </c>
      <c r="G137" s="292"/>
      <c r="H137" s="292" t="s">
        <v>527</v>
      </c>
      <c r="I137" s="292" t="s">
        <v>476</v>
      </c>
      <c r="J137" s="292">
        <v>255</v>
      </c>
      <c r="K137" s="340"/>
    </row>
    <row r="138" s="1" customFormat="1" ht="15" customHeight="1">
      <c r="B138" s="337"/>
      <c r="C138" s="292" t="s">
        <v>504</v>
      </c>
      <c r="D138" s="292"/>
      <c r="E138" s="292"/>
      <c r="F138" s="315" t="s">
        <v>474</v>
      </c>
      <c r="G138" s="292"/>
      <c r="H138" s="292" t="s">
        <v>528</v>
      </c>
      <c r="I138" s="292" t="s">
        <v>506</v>
      </c>
      <c r="J138" s="292"/>
      <c r="K138" s="340"/>
    </row>
    <row r="139" s="1" customFormat="1" ht="15" customHeight="1">
      <c r="B139" s="337"/>
      <c r="C139" s="292" t="s">
        <v>507</v>
      </c>
      <c r="D139" s="292"/>
      <c r="E139" s="292"/>
      <c r="F139" s="315" t="s">
        <v>474</v>
      </c>
      <c r="G139" s="292"/>
      <c r="H139" s="292" t="s">
        <v>529</v>
      </c>
      <c r="I139" s="292" t="s">
        <v>509</v>
      </c>
      <c r="J139" s="292"/>
      <c r="K139" s="340"/>
    </row>
    <row r="140" s="1" customFormat="1" ht="15" customHeight="1">
      <c r="B140" s="337"/>
      <c r="C140" s="292" t="s">
        <v>510</v>
      </c>
      <c r="D140" s="292"/>
      <c r="E140" s="292"/>
      <c r="F140" s="315" t="s">
        <v>474</v>
      </c>
      <c r="G140" s="292"/>
      <c r="H140" s="292" t="s">
        <v>510</v>
      </c>
      <c r="I140" s="292" t="s">
        <v>509</v>
      </c>
      <c r="J140" s="292"/>
      <c r="K140" s="340"/>
    </row>
    <row r="141" s="1" customFormat="1" ht="15" customHeight="1">
      <c r="B141" s="337"/>
      <c r="C141" s="292" t="s">
        <v>39</v>
      </c>
      <c r="D141" s="292"/>
      <c r="E141" s="292"/>
      <c r="F141" s="315" t="s">
        <v>474</v>
      </c>
      <c r="G141" s="292"/>
      <c r="H141" s="292" t="s">
        <v>530</v>
      </c>
      <c r="I141" s="292" t="s">
        <v>509</v>
      </c>
      <c r="J141" s="292"/>
      <c r="K141" s="340"/>
    </row>
    <row r="142" s="1" customFormat="1" ht="15" customHeight="1">
      <c r="B142" s="337"/>
      <c r="C142" s="292" t="s">
        <v>531</v>
      </c>
      <c r="D142" s="292"/>
      <c r="E142" s="292"/>
      <c r="F142" s="315" t="s">
        <v>474</v>
      </c>
      <c r="G142" s="292"/>
      <c r="H142" s="292" t="s">
        <v>532</v>
      </c>
      <c r="I142" s="292" t="s">
        <v>509</v>
      </c>
      <c r="J142" s="292"/>
      <c r="K142" s="340"/>
    </row>
    <row r="143" s="1" customFormat="1" ht="15" customHeight="1">
      <c r="B143" s="341"/>
      <c r="C143" s="342"/>
      <c r="D143" s="342"/>
      <c r="E143" s="342"/>
      <c r="F143" s="342"/>
      <c r="G143" s="342"/>
      <c r="H143" s="342"/>
      <c r="I143" s="342"/>
      <c r="J143" s="342"/>
      <c r="K143" s="343"/>
    </row>
    <row r="144" s="1" customFormat="1" ht="18.75" customHeight="1">
      <c r="B144" s="328"/>
      <c r="C144" s="328"/>
      <c r="D144" s="328"/>
      <c r="E144" s="328"/>
      <c r="F144" s="329"/>
      <c r="G144" s="328"/>
      <c r="H144" s="328"/>
      <c r="I144" s="328"/>
      <c r="J144" s="328"/>
      <c r="K144" s="328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533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468</v>
      </c>
      <c r="D148" s="307"/>
      <c r="E148" s="307"/>
      <c r="F148" s="307" t="s">
        <v>469</v>
      </c>
      <c r="G148" s="308"/>
      <c r="H148" s="307" t="s">
        <v>55</v>
      </c>
      <c r="I148" s="307" t="s">
        <v>58</v>
      </c>
      <c r="J148" s="307" t="s">
        <v>470</v>
      </c>
      <c r="K148" s="306"/>
    </row>
    <row r="149" s="1" customFormat="1" ht="17.25" customHeight="1">
      <c r="B149" s="304"/>
      <c r="C149" s="309" t="s">
        <v>471</v>
      </c>
      <c r="D149" s="309"/>
      <c r="E149" s="309"/>
      <c r="F149" s="310" t="s">
        <v>472</v>
      </c>
      <c r="G149" s="311"/>
      <c r="H149" s="309"/>
      <c r="I149" s="309"/>
      <c r="J149" s="309" t="s">
        <v>473</v>
      </c>
      <c r="K149" s="306"/>
    </row>
    <row r="150" s="1" customFormat="1" ht="5.25" customHeight="1">
      <c r="B150" s="317"/>
      <c r="C150" s="312"/>
      <c r="D150" s="312"/>
      <c r="E150" s="312"/>
      <c r="F150" s="312"/>
      <c r="G150" s="313"/>
      <c r="H150" s="312"/>
      <c r="I150" s="312"/>
      <c r="J150" s="312"/>
      <c r="K150" s="340"/>
    </row>
    <row r="151" s="1" customFormat="1" ht="15" customHeight="1">
      <c r="B151" s="317"/>
      <c r="C151" s="344" t="s">
        <v>477</v>
      </c>
      <c r="D151" s="292"/>
      <c r="E151" s="292"/>
      <c r="F151" s="345" t="s">
        <v>474</v>
      </c>
      <c r="G151" s="292"/>
      <c r="H151" s="344" t="s">
        <v>514</v>
      </c>
      <c r="I151" s="344" t="s">
        <v>476</v>
      </c>
      <c r="J151" s="344">
        <v>120</v>
      </c>
      <c r="K151" s="340"/>
    </row>
    <row r="152" s="1" customFormat="1" ht="15" customHeight="1">
      <c r="B152" s="317"/>
      <c r="C152" s="344" t="s">
        <v>523</v>
      </c>
      <c r="D152" s="292"/>
      <c r="E152" s="292"/>
      <c r="F152" s="345" t="s">
        <v>474</v>
      </c>
      <c r="G152" s="292"/>
      <c r="H152" s="344" t="s">
        <v>534</v>
      </c>
      <c r="I152" s="344" t="s">
        <v>476</v>
      </c>
      <c r="J152" s="344" t="s">
        <v>525</v>
      </c>
      <c r="K152" s="340"/>
    </row>
    <row r="153" s="1" customFormat="1" ht="15" customHeight="1">
      <c r="B153" s="317"/>
      <c r="C153" s="344" t="s">
        <v>422</v>
      </c>
      <c r="D153" s="292"/>
      <c r="E153" s="292"/>
      <c r="F153" s="345" t="s">
        <v>474</v>
      </c>
      <c r="G153" s="292"/>
      <c r="H153" s="344" t="s">
        <v>535</v>
      </c>
      <c r="I153" s="344" t="s">
        <v>476</v>
      </c>
      <c r="J153" s="344" t="s">
        <v>525</v>
      </c>
      <c r="K153" s="340"/>
    </row>
    <row r="154" s="1" customFormat="1" ht="15" customHeight="1">
      <c r="B154" s="317"/>
      <c r="C154" s="344" t="s">
        <v>479</v>
      </c>
      <c r="D154" s="292"/>
      <c r="E154" s="292"/>
      <c r="F154" s="345" t="s">
        <v>480</v>
      </c>
      <c r="G154" s="292"/>
      <c r="H154" s="344" t="s">
        <v>514</v>
      </c>
      <c r="I154" s="344" t="s">
        <v>476</v>
      </c>
      <c r="J154" s="344">
        <v>50</v>
      </c>
      <c r="K154" s="340"/>
    </row>
    <row r="155" s="1" customFormat="1" ht="15" customHeight="1">
      <c r="B155" s="317"/>
      <c r="C155" s="344" t="s">
        <v>482</v>
      </c>
      <c r="D155" s="292"/>
      <c r="E155" s="292"/>
      <c r="F155" s="345" t="s">
        <v>474</v>
      </c>
      <c r="G155" s="292"/>
      <c r="H155" s="344" t="s">
        <v>514</v>
      </c>
      <c r="I155" s="344" t="s">
        <v>484</v>
      </c>
      <c r="J155" s="344"/>
      <c r="K155" s="340"/>
    </row>
    <row r="156" s="1" customFormat="1" ht="15" customHeight="1">
      <c r="B156" s="317"/>
      <c r="C156" s="344" t="s">
        <v>493</v>
      </c>
      <c r="D156" s="292"/>
      <c r="E156" s="292"/>
      <c r="F156" s="345" t="s">
        <v>480</v>
      </c>
      <c r="G156" s="292"/>
      <c r="H156" s="344" t="s">
        <v>514</v>
      </c>
      <c r="I156" s="344" t="s">
        <v>476</v>
      </c>
      <c r="J156" s="344">
        <v>50</v>
      </c>
      <c r="K156" s="340"/>
    </row>
    <row r="157" s="1" customFormat="1" ht="15" customHeight="1">
      <c r="B157" s="317"/>
      <c r="C157" s="344" t="s">
        <v>501</v>
      </c>
      <c r="D157" s="292"/>
      <c r="E157" s="292"/>
      <c r="F157" s="345" t="s">
        <v>480</v>
      </c>
      <c r="G157" s="292"/>
      <c r="H157" s="344" t="s">
        <v>514</v>
      </c>
      <c r="I157" s="344" t="s">
        <v>476</v>
      </c>
      <c r="J157" s="344">
        <v>50</v>
      </c>
      <c r="K157" s="340"/>
    </row>
    <row r="158" s="1" customFormat="1" ht="15" customHeight="1">
      <c r="B158" s="317"/>
      <c r="C158" s="344" t="s">
        <v>499</v>
      </c>
      <c r="D158" s="292"/>
      <c r="E158" s="292"/>
      <c r="F158" s="345" t="s">
        <v>480</v>
      </c>
      <c r="G158" s="292"/>
      <c r="H158" s="344" t="s">
        <v>514</v>
      </c>
      <c r="I158" s="344" t="s">
        <v>476</v>
      </c>
      <c r="J158" s="344">
        <v>50</v>
      </c>
      <c r="K158" s="340"/>
    </row>
    <row r="159" s="1" customFormat="1" ht="15" customHeight="1">
      <c r="B159" s="317"/>
      <c r="C159" s="344" t="s">
        <v>82</v>
      </c>
      <c r="D159" s="292"/>
      <c r="E159" s="292"/>
      <c r="F159" s="345" t="s">
        <v>474</v>
      </c>
      <c r="G159" s="292"/>
      <c r="H159" s="344" t="s">
        <v>536</v>
      </c>
      <c r="I159" s="344" t="s">
        <v>476</v>
      </c>
      <c r="J159" s="344" t="s">
        <v>537</v>
      </c>
      <c r="K159" s="340"/>
    </row>
    <row r="160" s="1" customFormat="1" ht="15" customHeight="1">
      <c r="B160" s="317"/>
      <c r="C160" s="344" t="s">
        <v>538</v>
      </c>
      <c r="D160" s="292"/>
      <c r="E160" s="292"/>
      <c r="F160" s="345" t="s">
        <v>474</v>
      </c>
      <c r="G160" s="292"/>
      <c r="H160" s="344" t="s">
        <v>539</v>
      </c>
      <c r="I160" s="344" t="s">
        <v>509</v>
      </c>
      <c r="J160" s="344"/>
      <c r="K160" s="340"/>
    </row>
    <row r="161" s="1" customFormat="1" ht="15" customHeight="1">
      <c r="B161" s="346"/>
      <c r="C161" s="326"/>
      <c r="D161" s="326"/>
      <c r="E161" s="326"/>
      <c r="F161" s="326"/>
      <c r="G161" s="326"/>
      <c r="H161" s="326"/>
      <c r="I161" s="326"/>
      <c r="J161" s="326"/>
      <c r="K161" s="347"/>
    </row>
    <row r="162" s="1" customFormat="1" ht="18.75" customHeight="1">
      <c r="B162" s="328"/>
      <c r="C162" s="338"/>
      <c r="D162" s="338"/>
      <c r="E162" s="338"/>
      <c r="F162" s="348"/>
      <c r="G162" s="338"/>
      <c r="H162" s="338"/>
      <c r="I162" s="338"/>
      <c r="J162" s="338"/>
      <c r="K162" s="328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540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468</v>
      </c>
      <c r="D166" s="307"/>
      <c r="E166" s="307"/>
      <c r="F166" s="307" t="s">
        <v>469</v>
      </c>
      <c r="G166" s="349"/>
      <c r="H166" s="350" t="s">
        <v>55</v>
      </c>
      <c r="I166" s="350" t="s">
        <v>58</v>
      </c>
      <c r="J166" s="307" t="s">
        <v>470</v>
      </c>
      <c r="K166" s="284"/>
    </row>
    <row r="167" s="1" customFormat="1" ht="17.25" customHeight="1">
      <c r="B167" s="285"/>
      <c r="C167" s="309" t="s">
        <v>471</v>
      </c>
      <c r="D167" s="309"/>
      <c r="E167" s="309"/>
      <c r="F167" s="310" t="s">
        <v>472</v>
      </c>
      <c r="G167" s="351"/>
      <c r="H167" s="352"/>
      <c r="I167" s="352"/>
      <c r="J167" s="309" t="s">
        <v>473</v>
      </c>
      <c r="K167" s="287"/>
    </row>
    <row r="168" s="1" customFormat="1" ht="5.25" customHeight="1">
      <c r="B168" s="317"/>
      <c r="C168" s="312"/>
      <c r="D168" s="312"/>
      <c r="E168" s="312"/>
      <c r="F168" s="312"/>
      <c r="G168" s="313"/>
      <c r="H168" s="312"/>
      <c r="I168" s="312"/>
      <c r="J168" s="312"/>
      <c r="K168" s="340"/>
    </row>
    <row r="169" s="1" customFormat="1" ht="15" customHeight="1">
      <c r="B169" s="317"/>
      <c r="C169" s="292" t="s">
        <v>477</v>
      </c>
      <c r="D169" s="292"/>
      <c r="E169" s="292"/>
      <c r="F169" s="315" t="s">
        <v>474</v>
      </c>
      <c r="G169" s="292"/>
      <c r="H169" s="292" t="s">
        <v>514</v>
      </c>
      <c r="I169" s="292" t="s">
        <v>476</v>
      </c>
      <c r="J169" s="292">
        <v>120</v>
      </c>
      <c r="K169" s="340"/>
    </row>
    <row r="170" s="1" customFormat="1" ht="15" customHeight="1">
      <c r="B170" s="317"/>
      <c r="C170" s="292" t="s">
        <v>523</v>
      </c>
      <c r="D170" s="292"/>
      <c r="E170" s="292"/>
      <c r="F170" s="315" t="s">
        <v>474</v>
      </c>
      <c r="G170" s="292"/>
      <c r="H170" s="292" t="s">
        <v>524</v>
      </c>
      <c r="I170" s="292" t="s">
        <v>476</v>
      </c>
      <c r="J170" s="292" t="s">
        <v>525</v>
      </c>
      <c r="K170" s="340"/>
    </row>
    <row r="171" s="1" customFormat="1" ht="15" customHeight="1">
      <c r="B171" s="317"/>
      <c r="C171" s="292" t="s">
        <v>422</v>
      </c>
      <c r="D171" s="292"/>
      <c r="E171" s="292"/>
      <c r="F171" s="315" t="s">
        <v>474</v>
      </c>
      <c r="G171" s="292"/>
      <c r="H171" s="292" t="s">
        <v>541</v>
      </c>
      <c r="I171" s="292" t="s">
        <v>476</v>
      </c>
      <c r="J171" s="292" t="s">
        <v>525</v>
      </c>
      <c r="K171" s="340"/>
    </row>
    <row r="172" s="1" customFormat="1" ht="15" customHeight="1">
      <c r="B172" s="317"/>
      <c r="C172" s="292" t="s">
        <v>479</v>
      </c>
      <c r="D172" s="292"/>
      <c r="E172" s="292"/>
      <c r="F172" s="315" t="s">
        <v>480</v>
      </c>
      <c r="G172" s="292"/>
      <c r="H172" s="292" t="s">
        <v>541</v>
      </c>
      <c r="I172" s="292" t="s">
        <v>476</v>
      </c>
      <c r="J172" s="292">
        <v>50</v>
      </c>
      <c r="K172" s="340"/>
    </row>
    <row r="173" s="1" customFormat="1" ht="15" customHeight="1">
      <c r="B173" s="317"/>
      <c r="C173" s="292" t="s">
        <v>482</v>
      </c>
      <c r="D173" s="292"/>
      <c r="E173" s="292"/>
      <c r="F173" s="315" t="s">
        <v>474</v>
      </c>
      <c r="G173" s="292"/>
      <c r="H173" s="292" t="s">
        <v>541</v>
      </c>
      <c r="I173" s="292" t="s">
        <v>484</v>
      </c>
      <c r="J173" s="292"/>
      <c r="K173" s="340"/>
    </row>
    <row r="174" s="1" customFormat="1" ht="15" customHeight="1">
      <c r="B174" s="317"/>
      <c r="C174" s="292" t="s">
        <v>493</v>
      </c>
      <c r="D174" s="292"/>
      <c r="E174" s="292"/>
      <c r="F174" s="315" t="s">
        <v>480</v>
      </c>
      <c r="G174" s="292"/>
      <c r="H174" s="292" t="s">
        <v>541</v>
      </c>
      <c r="I174" s="292" t="s">
        <v>476</v>
      </c>
      <c r="J174" s="292">
        <v>50</v>
      </c>
      <c r="K174" s="340"/>
    </row>
    <row r="175" s="1" customFormat="1" ht="15" customHeight="1">
      <c r="B175" s="317"/>
      <c r="C175" s="292" t="s">
        <v>501</v>
      </c>
      <c r="D175" s="292"/>
      <c r="E175" s="292"/>
      <c r="F175" s="315" t="s">
        <v>480</v>
      </c>
      <c r="G175" s="292"/>
      <c r="H175" s="292" t="s">
        <v>541</v>
      </c>
      <c r="I175" s="292" t="s">
        <v>476</v>
      </c>
      <c r="J175" s="292">
        <v>50</v>
      </c>
      <c r="K175" s="340"/>
    </row>
    <row r="176" s="1" customFormat="1" ht="15" customHeight="1">
      <c r="B176" s="317"/>
      <c r="C176" s="292" t="s">
        <v>499</v>
      </c>
      <c r="D176" s="292"/>
      <c r="E176" s="292"/>
      <c r="F176" s="315" t="s">
        <v>480</v>
      </c>
      <c r="G176" s="292"/>
      <c r="H176" s="292" t="s">
        <v>541</v>
      </c>
      <c r="I176" s="292" t="s">
        <v>476</v>
      </c>
      <c r="J176" s="292">
        <v>50</v>
      </c>
      <c r="K176" s="340"/>
    </row>
    <row r="177" s="1" customFormat="1" ht="15" customHeight="1">
      <c r="B177" s="317"/>
      <c r="C177" s="292" t="s">
        <v>100</v>
      </c>
      <c r="D177" s="292"/>
      <c r="E177" s="292"/>
      <c r="F177" s="315" t="s">
        <v>474</v>
      </c>
      <c r="G177" s="292"/>
      <c r="H177" s="292" t="s">
        <v>542</v>
      </c>
      <c r="I177" s="292" t="s">
        <v>543</v>
      </c>
      <c r="J177" s="292"/>
      <c r="K177" s="340"/>
    </row>
    <row r="178" s="1" customFormat="1" ht="15" customHeight="1">
      <c r="B178" s="317"/>
      <c r="C178" s="292" t="s">
        <v>58</v>
      </c>
      <c r="D178" s="292"/>
      <c r="E178" s="292"/>
      <c r="F178" s="315" t="s">
        <v>474</v>
      </c>
      <c r="G178" s="292"/>
      <c r="H178" s="292" t="s">
        <v>544</v>
      </c>
      <c r="I178" s="292" t="s">
        <v>545</v>
      </c>
      <c r="J178" s="292">
        <v>1</v>
      </c>
      <c r="K178" s="340"/>
    </row>
    <row r="179" s="1" customFormat="1" ht="15" customHeight="1">
      <c r="B179" s="317"/>
      <c r="C179" s="292" t="s">
        <v>54</v>
      </c>
      <c r="D179" s="292"/>
      <c r="E179" s="292"/>
      <c r="F179" s="315" t="s">
        <v>474</v>
      </c>
      <c r="G179" s="292"/>
      <c r="H179" s="292" t="s">
        <v>546</v>
      </c>
      <c r="I179" s="292" t="s">
        <v>476</v>
      </c>
      <c r="J179" s="292">
        <v>20</v>
      </c>
      <c r="K179" s="340"/>
    </row>
    <row r="180" s="1" customFormat="1" ht="15" customHeight="1">
      <c r="B180" s="317"/>
      <c r="C180" s="292" t="s">
        <v>55</v>
      </c>
      <c r="D180" s="292"/>
      <c r="E180" s="292"/>
      <c r="F180" s="315" t="s">
        <v>474</v>
      </c>
      <c r="G180" s="292"/>
      <c r="H180" s="292" t="s">
        <v>547</v>
      </c>
      <c r="I180" s="292" t="s">
        <v>476</v>
      </c>
      <c r="J180" s="292">
        <v>255</v>
      </c>
      <c r="K180" s="340"/>
    </row>
    <row r="181" s="1" customFormat="1" ht="15" customHeight="1">
      <c r="B181" s="317"/>
      <c r="C181" s="292" t="s">
        <v>101</v>
      </c>
      <c r="D181" s="292"/>
      <c r="E181" s="292"/>
      <c r="F181" s="315" t="s">
        <v>474</v>
      </c>
      <c r="G181" s="292"/>
      <c r="H181" s="292" t="s">
        <v>438</v>
      </c>
      <c r="I181" s="292" t="s">
        <v>476</v>
      </c>
      <c r="J181" s="292">
        <v>10</v>
      </c>
      <c r="K181" s="340"/>
    </row>
    <row r="182" s="1" customFormat="1" ht="15" customHeight="1">
      <c r="B182" s="317"/>
      <c r="C182" s="292" t="s">
        <v>102</v>
      </c>
      <c r="D182" s="292"/>
      <c r="E182" s="292"/>
      <c r="F182" s="315" t="s">
        <v>474</v>
      </c>
      <c r="G182" s="292"/>
      <c r="H182" s="292" t="s">
        <v>548</v>
      </c>
      <c r="I182" s="292" t="s">
        <v>509</v>
      </c>
      <c r="J182" s="292"/>
      <c r="K182" s="340"/>
    </row>
    <row r="183" s="1" customFormat="1" ht="15" customHeight="1">
      <c r="B183" s="317"/>
      <c r="C183" s="292" t="s">
        <v>549</v>
      </c>
      <c r="D183" s="292"/>
      <c r="E183" s="292"/>
      <c r="F183" s="315" t="s">
        <v>474</v>
      </c>
      <c r="G183" s="292"/>
      <c r="H183" s="292" t="s">
        <v>550</v>
      </c>
      <c r="I183" s="292" t="s">
        <v>509</v>
      </c>
      <c r="J183" s="292"/>
      <c r="K183" s="340"/>
    </row>
    <row r="184" s="1" customFormat="1" ht="15" customHeight="1">
      <c r="B184" s="317"/>
      <c r="C184" s="292" t="s">
        <v>538</v>
      </c>
      <c r="D184" s="292"/>
      <c r="E184" s="292"/>
      <c r="F184" s="315" t="s">
        <v>474</v>
      </c>
      <c r="G184" s="292"/>
      <c r="H184" s="292" t="s">
        <v>551</v>
      </c>
      <c r="I184" s="292" t="s">
        <v>509</v>
      </c>
      <c r="J184" s="292"/>
      <c r="K184" s="340"/>
    </row>
    <row r="185" s="1" customFormat="1" ht="15" customHeight="1">
      <c r="B185" s="317"/>
      <c r="C185" s="292" t="s">
        <v>104</v>
      </c>
      <c r="D185" s="292"/>
      <c r="E185" s="292"/>
      <c r="F185" s="315" t="s">
        <v>480</v>
      </c>
      <c r="G185" s="292"/>
      <c r="H185" s="292" t="s">
        <v>552</v>
      </c>
      <c r="I185" s="292" t="s">
        <v>476</v>
      </c>
      <c r="J185" s="292">
        <v>50</v>
      </c>
      <c r="K185" s="340"/>
    </row>
    <row r="186" s="1" customFormat="1" ht="15" customHeight="1">
      <c r="B186" s="317"/>
      <c r="C186" s="292" t="s">
        <v>553</v>
      </c>
      <c r="D186" s="292"/>
      <c r="E186" s="292"/>
      <c r="F186" s="315" t="s">
        <v>480</v>
      </c>
      <c r="G186" s="292"/>
      <c r="H186" s="292" t="s">
        <v>554</v>
      </c>
      <c r="I186" s="292" t="s">
        <v>555</v>
      </c>
      <c r="J186" s="292"/>
      <c r="K186" s="340"/>
    </row>
    <row r="187" s="1" customFormat="1" ht="15" customHeight="1">
      <c r="B187" s="317"/>
      <c r="C187" s="292" t="s">
        <v>556</v>
      </c>
      <c r="D187" s="292"/>
      <c r="E187" s="292"/>
      <c r="F187" s="315" t="s">
        <v>480</v>
      </c>
      <c r="G187" s="292"/>
      <c r="H187" s="292" t="s">
        <v>557</v>
      </c>
      <c r="I187" s="292" t="s">
        <v>555</v>
      </c>
      <c r="J187" s="292"/>
      <c r="K187" s="340"/>
    </row>
    <row r="188" s="1" customFormat="1" ht="15" customHeight="1">
      <c r="B188" s="317"/>
      <c r="C188" s="292" t="s">
        <v>558</v>
      </c>
      <c r="D188" s="292"/>
      <c r="E188" s="292"/>
      <c r="F188" s="315" t="s">
        <v>480</v>
      </c>
      <c r="G188" s="292"/>
      <c r="H188" s="292" t="s">
        <v>559</v>
      </c>
      <c r="I188" s="292" t="s">
        <v>555</v>
      </c>
      <c r="J188" s="292"/>
      <c r="K188" s="340"/>
    </row>
    <row r="189" s="1" customFormat="1" ht="15" customHeight="1">
      <c r="B189" s="317"/>
      <c r="C189" s="353" t="s">
        <v>560</v>
      </c>
      <c r="D189" s="292"/>
      <c r="E189" s="292"/>
      <c r="F189" s="315" t="s">
        <v>480</v>
      </c>
      <c r="G189" s="292"/>
      <c r="H189" s="292" t="s">
        <v>561</v>
      </c>
      <c r="I189" s="292" t="s">
        <v>562</v>
      </c>
      <c r="J189" s="354" t="s">
        <v>563</v>
      </c>
      <c r="K189" s="340"/>
    </row>
    <row r="190" s="18" customFormat="1" ht="15" customHeight="1">
      <c r="B190" s="355"/>
      <c r="C190" s="356" t="s">
        <v>564</v>
      </c>
      <c r="D190" s="357"/>
      <c r="E190" s="357"/>
      <c r="F190" s="358" t="s">
        <v>480</v>
      </c>
      <c r="G190" s="357"/>
      <c r="H190" s="357" t="s">
        <v>565</v>
      </c>
      <c r="I190" s="357" t="s">
        <v>562</v>
      </c>
      <c r="J190" s="359" t="s">
        <v>563</v>
      </c>
      <c r="K190" s="360"/>
    </row>
    <row r="191" s="1" customFormat="1" ht="15" customHeight="1">
      <c r="B191" s="317"/>
      <c r="C191" s="353" t="s">
        <v>43</v>
      </c>
      <c r="D191" s="292"/>
      <c r="E191" s="292"/>
      <c r="F191" s="315" t="s">
        <v>474</v>
      </c>
      <c r="G191" s="292"/>
      <c r="H191" s="289" t="s">
        <v>566</v>
      </c>
      <c r="I191" s="292" t="s">
        <v>567</v>
      </c>
      <c r="J191" s="292"/>
      <c r="K191" s="340"/>
    </row>
    <row r="192" s="1" customFormat="1" ht="15" customHeight="1">
      <c r="B192" s="317"/>
      <c r="C192" s="353" t="s">
        <v>568</v>
      </c>
      <c r="D192" s="292"/>
      <c r="E192" s="292"/>
      <c r="F192" s="315" t="s">
        <v>474</v>
      </c>
      <c r="G192" s="292"/>
      <c r="H192" s="292" t="s">
        <v>569</v>
      </c>
      <c r="I192" s="292" t="s">
        <v>509</v>
      </c>
      <c r="J192" s="292"/>
      <c r="K192" s="340"/>
    </row>
    <row r="193" s="1" customFormat="1" ht="15" customHeight="1">
      <c r="B193" s="317"/>
      <c r="C193" s="353" t="s">
        <v>570</v>
      </c>
      <c r="D193" s="292"/>
      <c r="E193" s="292"/>
      <c r="F193" s="315" t="s">
        <v>474</v>
      </c>
      <c r="G193" s="292"/>
      <c r="H193" s="292" t="s">
        <v>571</v>
      </c>
      <c r="I193" s="292" t="s">
        <v>509</v>
      </c>
      <c r="J193" s="292"/>
      <c r="K193" s="340"/>
    </row>
    <row r="194" s="1" customFormat="1" ht="15" customHeight="1">
      <c r="B194" s="317"/>
      <c r="C194" s="353" t="s">
        <v>572</v>
      </c>
      <c r="D194" s="292"/>
      <c r="E194" s="292"/>
      <c r="F194" s="315" t="s">
        <v>480</v>
      </c>
      <c r="G194" s="292"/>
      <c r="H194" s="292" t="s">
        <v>573</v>
      </c>
      <c r="I194" s="292" t="s">
        <v>509</v>
      </c>
      <c r="J194" s="292"/>
      <c r="K194" s="340"/>
    </row>
    <row r="195" s="1" customFormat="1" ht="15" customHeight="1">
      <c r="B195" s="346"/>
      <c r="C195" s="361"/>
      <c r="D195" s="326"/>
      <c r="E195" s="326"/>
      <c r="F195" s="326"/>
      <c r="G195" s="326"/>
      <c r="H195" s="326"/>
      <c r="I195" s="326"/>
      <c r="J195" s="326"/>
      <c r="K195" s="347"/>
    </row>
    <row r="196" s="1" customFormat="1" ht="18.75" customHeight="1">
      <c r="B196" s="328"/>
      <c r="C196" s="338"/>
      <c r="D196" s="338"/>
      <c r="E196" s="338"/>
      <c r="F196" s="348"/>
      <c r="G196" s="338"/>
      <c r="H196" s="338"/>
      <c r="I196" s="338"/>
      <c r="J196" s="338"/>
      <c r="K196" s="328"/>
    </row>
    <row r="197" s="1" customFormat="1" ht="18.75" customHeight="1">
      <c r="B197" s="328"/>
      <c r="C197" s="338"/>
      <c r="D197" s="338"/>
      <c r="E197" s="338"/>
      <c r="F197" s="348"/>
      <c r="G197" s="338"/>
      <c r="H197" s="338"/>
      <c r="I197" s="338"/>
      <c r="J197" s="338"/>
      <c r="K197" s="328"/>
    </row>
    <row r="198" s="1" customFormat="1" ht="18.75" customHeight="1">
      <c r="B198" s="300"/>
      <c r="C198" s="300"/>
      <c r="D198" s="300"/>
      <c r="E198" s="300"/>
      <c r="F198" s="300"/>
      <c r="G198" s="300"/>
      <c r="H198" s="300"/>
      <c r="I198" s="300"/>
      <c r="J198" s="300"/>
      <c r="K198" s="300"/>
    </row>
    <row r="199" s="1" customFormat="1" ht="13.5">
      <c r="B199" s="279"/>
      <c r="C199" s="280"/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1">
      <c r="B200" s="282"/>
      <c r="C200" s="283" t="s">
        <v>574</v>
      </c>
      <c r="D200" s="283"/>
      <c r="E200" s="283"/>
      <c r="F200" s="283"/>
      <c r="G200" s="283"/>
      <c r="H200" s="283"/>
      <c r="I200" s="283"/>
      <c r="J200" s="283"/>
      <c r="K200" s="284"/>
    </row>
    <row r="201" s="1" customFormat="1" ht="25.5" customHeight="1">
      <c r="B201" s="282"/>
      <c r="C201" s="362" t="s">
        <v>575</v>
      </c>
      <c r="D201" s="362"/>
      <c r="E201" s="362"/>
      <c r="F201" s="362" t="s">
        <v>576</v>
      </c>
      <c r="G201" s="363"/>
      <c r="H201" s="362" t="s">
        <v>577</v>
      </c>
      <c r="I201" s="362"/>
      <c r="J201" s="362"/>
      <c r="K201" s="284"/>
    </row>
    <row r="202" s="1" customFormat="1" ht="5.25" customHeight="1">
      <c r="B202" s="317"/>
      <c r="C202" s="312"/>
      <c r="D202" s="312"/>
      <c r="E202" s="312"/>
      <c r="F202" s="312"/>
      <c r="G202" s="338"/>
      <c r="H202" s="312"/>
      <c r="I202" s="312"/>
      <c r="J202" s="312"/>
      <c r="K202" s="340"/>
    </row>
    <row r="203" s="1" customFormat="1" ht="15" customHeight="1">
      <c r="B203" s="317"/>
      <c r="C203" s="292" t="s">
        <v>567</v>
      </c>
      <c r="D203" s="292"/>
      <c r="E203" s="292"/>
      <c r="F203" s="315" t="s">
        <v>44</v>
      </c>
      <c r="G203" s="292"/>
      <c r="H203" s="292" t="s">
        <v>578</v>
      </c>
      <c r="I203" s="292"/>
      <c r="J203" s="292"/>
      <c r="K203" s="340"/>
    </row>
    <row r="204" s="1" customFormat="1" ht="15" customHeight="1">
      <c r="B204" s="317"/>
      <c r="C204" s="292"/>
      <c r="D204" s="292"/>
      <c r="E204" s="292"/>
      <c r="F204" s="315" t="s">
        <v>45</v>
      </c>
      <c r="G204" s="292"/>
      <c r="H204" s="292" t="s">
        <v>579</v>
      </c>
      <c r="I204" s="292"/>
      <c r="J204" s="292"/>
      <c r="K204" s="340"/>
    </row>
    <row r="205" s="1" customFormat="1" ht="15" customHeight="1">
      <c r="B205" s="317"/>
      <c r="C205" s="292"/>
      <c r="D205" s="292"/>
      <c r="E205" s="292"/>
      <c r="F205" s="315" t="s">
        <v>48</v>
      </c>
      <c r="G205" s="292"/>
      <c r="H205" s="292" t="s">
        <v>580</v>
      </c>
      <c r="I205" s="292"/>
      <c r="J205" s="292"/>
      <c r="K205" s="340"/>
    </row>
    <row r="206" s="1" customFormat="1" ht="15" customHeight="1">
      <c r="B206" s="317"/>
      <c r="C206" s="292"/>
      <c r="D206" s="292"/>
      <c r="E206" s="292"/>
      <c r="F206" s="315" t="s">
        <v>46</v>
      </c>
      <c r="G206" s="292"/>
      <c r="H206" s="292" t="s">
        <v>581</v>
      </c>
      <c r="I206" s="292"/>
      <c r="J206" s="292"/>
      <c r="K206" s="340"/>
    </row>
    <row r="207" s="1" customFormat="1" ht="15" customHeight="1">
      <c r="B207" s="317"/>
      <c r="C207" s="292"/>
      <c r="D207" s="292"/>
      <c r="E207" s="292"/>
      <c r="F207" s="315" t="s">
        <v>47</v>
      </c>
      <c r="G207" s="292"/>
      <c r="H207" s="292" t="s">
        <v>582</v>
      </c>
      <c r="I207" s="292"/>
      <c r="J207" s="292"/>
      <c r="K207" s="340"/>
    </row>
    <row r="208" s="1" customFormat="1" ht="15" customHeight="1">
      <c r="B208" s="317"/>
      <c r="C208" s="292"/>
      <c r="D208" s="292"/>
      <c r="E208" s="292"/>
      <c r="F208" s="315"/>
      <c r="G208" s="292"/>
      <c r="H208" s="292"/>
      <c r="I208" s="292"/>
      <c r="J208" s="292"/>
      <c r="K208" s="340"/>
    </row>
    <row r="209" s="1" customFormat="1" ht="15" customHeight="1">
      <c r="B209" s="317"/>
      <c r="C209" s="292" t="s">
        <v>521</v>
      </c>
      <c r="D209" s="292"/>
      <c r="E209" s="292"/>
      <c r="F209" s="315" t="s">
        <v>77</v>
      </c>
      <c r="G209" s="292"/>
      <c r="H209" s="292" t="s">
        <v>583</v>
      </c>
      <c r="I209" s="292"/>
      <c r="J209" s="292"/>
      <c r="K209" s="340"/>
    </row>
    <row r="210" s="1" customFormat="1" ht="15" customHeight="1">
      <c r="B210" s="317"/>
      <c r="C210" s="292"/>
      <c r="D210" s="292"/>
      <c r="E210" s="292"/>
      <c r="F210" s="315" t="s">
        <v>416</v>
      </c>
      <c r="G210" s="292"/>
      <c r="H210" s="292" t="s">
        <v>417</v>
      </c>
      <c r="I210" s="292"/>
      <c r="J210" s="292"/>
      <c r="K210" s="340"/>
    </row>
    <row r="211" s="1" customFormat="1" ht="15" customHeight="1">
      <c r="B211" s="317"/>
      <c r="C211" s="292"/>
      <c r="D211" s="292"/>
      <c r="E211" s="292"/>
      <c r="F211" s="315" t="s">
        <v>414</v>
      </c>
      <c r="G211" s="292"/>
      <c r="H211" s="292" t="s">
        <v>584</v>
      </c>
      <c r="I211" s="292"/>
      <c r="J211" s="292"/>
      <c r="K211" s="340"/>
    </row>
    <row r="212" s="1" customFormat="1" ht="15" customHeight="1">
      <c r="B212" s="364"/>
      <c r="C212" s="292"/>
      <c r="D212" s="292"/>
      <c r="E212" s="292"/>
      <c r="F212" s="315" t="s">
        <v>418</v>
      </c>
      <c r="G212" s="353"/>
      <c r="H212" s="344" t="s">
        <v>419</v>
      </c>
      <c r="I212" s="344"/>
      <c r="J212" s="344"/>
      <c r="K212" s="365"/>
    </row>
    <row r="213" s="1" customFormat="1" ht="15" customHeight="1">
      <c r="B213" s="364"/>
      <c r="C213" s="292"/>
      <c r="D213" s="292"/>
      <c r="E213" s="292"/>
      <c r="F213" s="315" t="s">
        <v>420</v>
      </c>
      <c r="G213" s="353"/>
      <c r="H213" s="344" t="s">
        <v>585</v>
      </c>
      <c r="I213" s="344"/>
      <c r="J213" s="344"/>
      <c r="K213" s="365"/>
    </row>
    <row r="214" s="1" customFormat="1" ht="15" customHeight="1">
      <c r="B214" s="364"/>
      <c r="C214" s="292"/>
      <c r="D214" s="292"/>
      <c r="E214" s="292"/>
      <c r="F214" s="315"/>
      <c r="G214" s="353"/>
      <c r="H214" s="344"/>
      <c r="I214" s="344"/>
      <c r="J214" s="344"/>
      <c r="K214" s="365"/>
    </row>
    <row r="215" s="1" customFormat="1" ht="15" customHeight="1">
      <c r="B215" s="364"/>
      <c r="C215" s="292" t="s">
        <v>545</v>
      </c>
      <c r="D215" s="292"/>
      <c r="E215" s="292"/>
      <c r="F215" s="315">
        <v>1</v>
      </c>
      <c r="G215" s="353"/>
      <c r="H215" s="344" t="s">
        <v>586</v>
      </c>
      <c r="I215" s="344"/>
      <c r="J215" s="344"/>
      <c r="K215" s="365"/>
    </row>
    <row r="216" s="1" customFormat="1" ht="15" customHeight="1">
      <c r="B216" s="364"/>
      <c r="C216" s="292"/>
      <c r="D216" s="292"/>
      <c r="E216" s="292"/>
      <c r="F216" s="315">
        <v>2</v>
      </c>
      <c r="G216" s="353"/>
      <c r="H216" s="344" t="s">
        <v>587</v>
      </c>
      <c r="I216" s="344"/>
      <c r="J216" s="344"/>
      <c r="K216" s="365"/>
    </row>
    <row r="217" s="1" customFormat="1" ht="15" customHeight="1">
      <c r="B217" s="364"/>
      <c r="C217" s="292"/>
      <c r="D217" s="292"/>
      <c r="E217" s="292"/>
      <c r="F217" s="315">
        <v>3</v>
      </c>
      <c r="G217" s="353"/>
      <c r="H217" s="344" t="s">
        <v>588</v>
      </c>
      <c r="I217" s="344"/>
      <c r="J217" s="344"/>
      <c r="K217" s="365"/>
    </row>
    <row r="218" s="1" customFormat="1" ht="15" customHeight="1">
      <c r="B218" s="364"/>
      <c r="C218" s="292"/>
      <c r="D218" s="292"/>
      <c r="E218" s="292"/>
      <c r="F218" s="315">
        <v>4</v>
      </c>
      <c r="G218" s="353"/>
      <c r="H218" s="344" t="s">
        <v>589</v>
      </c>
      <c r="I218" s="344"/>
      <c r="J218" s="344"/>
      <c r="K218" s="365"/>
    </row>
    <row r="219" s="1" customFormat="1" ht="12.75" customHeight="1">
      <c r="B219" s="366"/>
      <c r="C219" s="367"/>
      <c r="D219" s="367"/>
      <c r="E219" s="367"/>
      <c r="F219" s="367"/>
      <c r="G219" s="367"/>
      <c r="H219" s="367"/>
      <c r="I219" s="367"/>
      <c r="J219" s="367"/>
      <c r="K219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Šárka Horáková</dc:creator>
  <cp:lastModifiedBy>Šárka Horáková</cp:lastModifiedBy>
  <dcterms:created xsi:type="dcterms:W3CDTF">2025-05-26T13:37:05Z</dcterms:created>
  <dcterms:modified xsi:type="dcterms:W3CDTF">2025-05-26T13:37:07Z</dcterms:modified>
</cp:coreProperties>
</file>